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nspplantfs\Swatfontein\klfpho\My Documents\SILVICULTURE\2024-25\PROCUREMENT\Silvics 2025-27\"/>
    </mc:Choice>
  </mc:AlternateContent>
  <xr:revisionPtr revIDLastSave="0" documentId="8_{66743291-E06D-4196-B4DA-B3FAEBFD1A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tes" sheetId="6" r:id="rId1"/>
    <sheet name="Qoutation" sheetId="3" r:id="rId2"/>
    <sheet name="Contract Value" sheetId="4" r:id="rId3"/>
    <sheet name="Sheet1" sheetId="5" state="hidden" r:id="rId4"/>
  </sheets>
  <definedNames>
    <definedName name="_xlnm.Print_Area" localSheetId="2">'Contract Value'!$A$1:$L$227</definedName>
    <definedName name="_xlnm.Print_Area" localSheetId="1">Qoutation!$A$1:$J$255</definedName>
    <definedName name="_xlnm.Print_Area" localSheetId="3">Sheet1!$A$1:$J$42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1" i="3" l="1"/>
  <c r="I241" i="3"/>
  <c r="J241" i="3"/>
  <c r="C6" i="6" l="1"/>
  <c r="D6" i="6"/>
  <c r="E6" i="6"/>
  <c r="E5" i="6"/>
  <c r="D5" i="6"/>
  <c r="C5" i="6"/>
  <c r="D9" i="6"/>
  <c r="D10" i="6" s="1"/>
  <c r="E9" i="6"/>
  <c r="E10" i="6" s="1"/>
  <c r="D4" i="6"/>
  <c r="E4" i="6"/>
  <c r="C4" i="6"/>
  <c r="C9" i="6"/>
  <c r="C10" i="6" s="1"/>
  <c r="H249" i="3"/>
  <c r="I249" i="3"/>
  <c r="J249" i="3"/>
  <c r="H250" i="3"/>
  <c r="I250" i="3"/>
  <c r="J250" i="3"/>
  <c r="H251" i="3"/>
  <c r="I251" i="3"/>
  <c r="J251" i="3"/>
  <c r="H212" i="3"/>
  <c r="I212" i="3"/>
  <c r="J212" i="3"/>
  <c r="H213" i="3"/>
  <c r="I213" i="3"/>
  <c r="J213" i="3"/>
  <c r="H214" i="3"/>
  <c r="I214" i="3"/>
  <c r="J214" i="3"/>
  <c r="H174" i="3"/>
  <c r="I174" i="3"/>
  <c r="J174" i="3"/>
  <c r="H175" i="3"/>
  <c r="I175" i="3"/>
  <c r="J175" i="3"/>
  <c r="H176" i="3"/>
  <c r="I176" i="3"/>
  <c r="J176" i="3"/>
  <c r="H138" i="3"/>
  <c r="I138" i="3"/>
  <c r="J138" i="3"/>
  <c r="H139" i="3"/>
  <c r="I139" i="3"/>
  <c r="J139" i="3"/>
  <c r="H140" i="3"/>
  <c r="I140" i="3"/>
  <c r="J140" i="3"/>
  <c r="H66" i="3"/>
  <c r="I66" i="3"/>
  <c r="J66" i="3"/>
  <c r="H67" i="3"/>
  <c r="I67" i="3"/>
  <c r="J67" i="3"/>
  <c r="H68" i="3"/>
  <c r="I68" i="3"/>
  <c r="J68" i="3"/>
  <c r="H30" i="3"/>
  <c r="I30" i="3"/>
  <c r="J30" i="3"/>
  <c r="H31" i="3"/>
  <c r="I31" i="3"/>
  <c r="J31" i="3"/>
  <c r="H32" i="3"/>
  <c r="I32" i="3"/>
  <c r="J32" i="3"/>
  <c r="H101" i="3"/>
  <c r="I101" i="3"/>
  <c r="J101" i="3"/>
  <c r="H102" i="3"/>
  <c r="I102" i="3"/>
  <c r="J102" i="3"/>
  <c r="H103" i="3"/>
  <c r="I103" i="3"/>
  <c r="J103" i="3"/>
  <c r="H26" i="5"/>
  <c r="I26" i="5"/>
  <c r="H27" i="5"/>
  <c r="I27" i="5"/>
  <c r="H28" i="5"/>
  <c r="I28" i="5"/>
  <c r="H29" i="5"/>
  <c r="I29" i="5"/>
  <c r="H30" i="5"/>
  <c r="I30" i="5"/>
  <c r="I25" i="5"/>
  <c r="H25" i="5"/>
  <c r="I15" i="5"/>
  <c r="I16" i="5"/>
  <c r="I17" i="5"/>
  <c r="I18" i="5"/>
  <c r="I19" i="5"/>
  <c r="I14" i="5"/>
  <c r="H15" i="5"/>
  <c r="H16" i="5"/>
  <c r="H17" i="5"/>
  <c r="H18" i="5"/>
  <c r="H19" i="5"/>
  <c r="H14" i="5"/>
  <c r="F14" i="5"/>
  <c r="I7" i="5"/>
  <c r="I8" i="5"/>
  <c r="I9" i="5"/>
  <c r="I10" i="5"/>
  <c r="I6" i="5"/>
  <c r="H7" i="5"/>
  <c r="H8" i="5"/>
  <c r="H9" i="5"/>
  <c r="H10" i="5"/>
  <c r="H6" i="5"/>
  <c r="I5" i="5"/>
  <c r="H5" i="5"/>
  <c r="I3" i="5"/>
  <c r="H3" i="5"/>
  <c r="F3" i="5"/>
  <c r="F5" i="5"/>
  <c r="I32" i="5" l="1"/>
  <c r="H32" i="5"/>
  <c r="H20" i="5"/>
  <c r="H22" i="5" s="1"/>
  <c r="H11" i="5"/>
  <c r="I20" i="5"/>
  <c r="I22" i="5" s="1"/>
  <c r="I11" i="5"/>
  <c r="F10" i="5"/>
  <c r="F9" i="5"/>
  <c r="F8" i="5"/>
  <c r="F7" i="5"/>
  <c r="F6" i="5"/>
  <c r="I33" i="5" l="1"/>
  <c r="I34" i="5" s="1"/>
  <c r="I37" i="5" s="1"/>
  <c r="I39" i="5" s="1"/>
  <c r="H33" i="5"/>
  <c r="H34" i="5" s="1"/>
  <c r="F11" i="5"/>
  <c r="F19" i="5" s="1"/>
  <c r="H37" i="5" l="1"/>
  <c r="H39" i="5" s="1"/>
  <c r="F15" i="5"/>
  <c r="F16" i="5"/>
  <c r="F17" i="5"/>
  <c r="F18" i="5"/>
  <c r="F20" i="5" l="1"/>
  <c r="F22" i="5" s="1"/>
  <c r="F27" i="5" l="1"/>
  <c r="F25" i="5"/>
  <c r="F29" i="5"/>
  <c r="F28" i="5"/>
  <c r="F26" i="5"/>
  <c r="F30" i="5"/>
  <c r="F32" i="5" l="1"/>
  <c r="F33" i="5" s="1"/>
  <c r="F34" i="5" l="1"/>
  <c r="F37" i="5" s="1"/>
  <c r="F39" i="5" s="1"/>
  <c r="J240" i="3" l="1"/>
  <c r="I240" i="3"/>
  <c r="H240" i="3"/>
  <c r="H33" i="3" l="1"/>
  <c r="I33" i="3"/>
  <c r="J33" i="3"/>
  <c r="H65" i="3"/>
  <c r="I65" i="3"/>
  <c r="J65" i="3"/>
  <c r="H104" i="3"/>
  <c r="I104" i="3"/>
  <c r="J104" i="3"/>
  <c r="H137" i="3"/>
  <c r="I137" i="3"/>
  <c r="J137" i="3"/>
  <c r="H173" i="3"/>
  <c r="I173" i="3"/>
  <c r="J173" i="3"/>
  <c r="H211" i="3"/>
  <c r="I211" i="3"/>
  <c r="J211" i="3"/>
  <c r="H248" i="3"/>
  <c r="I248" i="3"/>
  <c r="J248" i="3"/>
  <c r="C202" i="4" l="1"/>
  <c r="C170" i="4"/>
  <c r="C138" i="4"/>
  <c r="C106" i="4"/>
  <c r="C74" i="4"/>
  <c r="C42" i="4"/>
  <c r="C8" i="4"/>
  <c r="J247" i="3"/>
  <c r="I247" i="3"/>
  <c r="H247" i="3"/>
  <c r="J246" i="3"/>
  <c r="I246" i="3"/>
  <c r="H246" i="3"/>
  <c r="J245" i="3"/>
  <c r="I245" i="3"/>
  <c r="H245" i="3"/>
  <c r="J244" i="3"/>
  <c r="I244" i="3"/>
  <c r="H244" i="3"/>
  <c r="J243" i="3"/>
  <c r="I243" i="3"/>
  <c r="H243" i="3"/>
  <c r="J29" i="3" l="1"/>
  <c r="I29" i="3"/>
  <c r="H29" i="3"/>
  <c r="J28" i="3"/>
  <c r="I28" i="3"/>
  <c r="H28" i="3"/>
  <c r="J27" i="3"/>
  <c r="I27" i="3"/>
  <c r="H27" i="3"/>
  <c r="J26" i="3"/>
  <c r="I26" i="3"/>
  <c r="H26" i="3"/>
  <c r="J25" i="3"/>
  <c r="I25" i="3"/>
  <c r="H25" i="3"/>
  <c r="J64" i="3"/>
  <c r="I64" i="3"/>
  <c r="H64" i="3"/>
  <c r="J63" i="3"/>
  <c r="I63" i="3"/>
  <c r="H63" i="3"/>
  <c r="J62" i="3"/>
  <c r="I62" i="3"/>
  <c r="H62" i="3"/>
  <c r="J61" i="3"/>
  <c r="I61" i="3"/>
  <c r="H61" i="3"/>
  <c r="J60" i="3"/>
  <c r="I60" i="3"/>
  <c r="H60" i="3"/>
  <c r="J100" i="3"/>
  <c r="I100" i="3"/>
  <c r="H100" i="3"/>
  <c r="J99" i="3"/>
  <c r="I99" i="3"/>
  <c r="H99" i="3"/>
  <c r="J98" i="3"/>
  <c r="I98" i="3"/>
  <c r="H98" i="3"/>
  <c r="J97" i="3"/>
  <c r="I97" i="3"/>
  <c r="H97" i="3"/>
  <c r="J96" i="3"/>
  <c r="I96" i="3"/>
  <c r="H96" i="3"/>
  <c r="J136" i="3"/>
  <c r="I136" i="3"/>
  <c r="H136" i="3"/>
  <c r="J135" i="3"/>
  <c r="I135" i="3"/>
  <c r="H135" i="3"/>
  <c r="J134" i="3"/>
  <c r="I134" i="3"/>
  <c r="H134" i="3"/>
  <c r="J133" i="3"/>
  <c r="I133" i="3"/>
  <c r="H133" i="3"/>
  <c r="J132" i="3"/>
  <c r="I132" i="3"/>
  <c r="H132" i="3"/>
  <c r="J172" i="3"/>
  <c r="I172" i="3"/>
  <c r="H172" i="3"/>
  <c r="J171" i="3"/>
  <c r="I171" i="3"/>
  <c r="H171" i="3"/>
  <c r="J170" i="3"/>
  <c r="I170" i="3"/>
  <c r="H170" i="3"/>
  <c r="J169" i="3"/>
  <c r="I169" i="3"/>
  <c r="H169" i="3"/>
  <c r="J168" i="3"/>
  <c r="I168" i="3"/>
  <c r="H168" i="3"/>
  <c r="J210" i="3"/>
  <c r="I210" i="3"/>
  <c r="H210" i="3"/>
  <c r="J209" i="3"/>
  <c r="I209" i="3"/>
  <c r="H209" i="3"/>
  <c r="J208" i="3"/>
  <c r="I208" i="3"/>
  <c r="H208" i="3"/>
  <c r="J207" i="3"/>
  <c r="I207" i="3"/>
  <c r="H207" i="3"/>
  <c r="J206" i="3"/>
  <c r="I206" i="3"/>
  <c r="H206" i="3"/>
  <c r="H122" i="3" l="1"/>
  <c r="H196" i="3"/>
  <c r="H86" i="3"/>
  <c r="H50" i="3"/>
  <c r="H158" i="3" l="1"/>
  <c r="H151" i="3"/>
  <c r="H159" i="3"/>
  <c r="H167" i="3"/>
  <c r="H165" i="3"/>
  <c r="H198" i="3"/>
  <c r="H88" i="3"/>
  <c r="H95" i="3"/>
  <c r="H93" i="3"/>
  <c r="H105" i="3" s="1"/>
  <c r="H124" i="3"/>
  <c r="H129" i="3"/>
  <c r="H131" i="3"/>
  <c r="H59" i="3"/>
  <c r="H52" i="3"/>
  <c r="H51" i="3"/>
  <c r="H123" i="3"/>
  <c r="H203" i="3"/>
  <c r="H160" i="3"/>
  <c r="H205" i="3"/>
  <c r="H197" i="3"/>
  <c r="H87" i="3"/>
  <c r="H57" i="3"/>
  <c r="H69" i="3" l="1"/>
  <c r="H177" i="3"/>
  <c r="H141" i="3"/>
  <c r="H215" i="3"/>
  <c r="I233" i="3"/>
  <c r="I235" i="3"/>
  <c r="H235" i="3"/>
  <c r="H233" i="3"/>
  <c r="H226" i="3"/>
  <c r="I229" i="3"/>
  <c r="I230" i="3"/>
  <c r="I226" i="3"/>
  <c r="I232" i="3"/>
  <c r="I227" i="3"/>
  <c r="I234" i="3"/>
  <c r="I228" i="3"/>
  <c r="I231" i="3"/>
  <c r="H227" i="3"/>
  <c r="H234" i="3"/>
  <c r="H231" i="3"/>
  <c r="H232" i="3"/>
  <c r="H230" i="3"/>
  <c r="H228" i="3"/>
  <c r="H229" i="3"/>
  <c r="I242" i="3"/>
  <c r="I252" i="3" s="1"/>
  <c r="H242" i="3"/>
  <c r="H252" i="3" s="1"/>
  <c r="I196" i="3"/>
  <c r="J158" i="3"/>
  <c r="I158" i="3"/>
  <c r="J122" i="3"/>
  <c r="I122" i="3"/>
  <c r="J86" i="3"/>
  <c r="I86" i="3"/>
  <c r="J50" i="3"/>
  <c r="I50" i="3"/>
  <c r="H155" i="3"/>
  <c r="H118" i="3"/>
  <c r="H44" i="3"/>
  <c r="H236" i="3" l="1"/>
  <c r="J229" i="3"/>
  <c r="J235" i="3"/>
  <c r="J226" i="3"/>
  <c r="J230" i="3"/>
  <c r="J232" i="3"/>
  <c r="J227" i="3"/>
  <c r="J234" i="3"/>
  <c r="J231" i="3"/>
  <c r="J233" i="3"/>
  <c r="J228" i="3"/>
  <c r="J192" i="3"/>
  <c r="J196" i="3"/>
  <c r="J59" i="3"/>
  <c r="J57" i="3"/>
  <c r="J69" i="3" s="1"/>
  <c r="I131" i="3"/>
  <c r="I129" i="3"/>
  <c r="I203" i="3"/>
  <c r="I205" i="3"/>
  <c r="I59" i="3"/>
  <c r="I57" i="3"/>
  <c r="I95" i="3"/>
  <c r="I93" i="3"/>
  <c r="I167" i="3"/>
  <c r="J205" i="3"/>
  <c r="J95" i="3"/>
  <c r="J93" i="3"/>
  <c r="J165" i="3"/>
  <c r="J167" i="3"/>
  <c r="J242" i="3"/>
  <c r="J252" i="3" s="1"/>
  <c r="I45" i="3"/>
  <c r="I52" i="3"/>
  <c r="I51" i="3"/>
  <c r="J52" i="3"/>
  <c r="J51" i="3"/>
  <c r="J124" i="3"/>
  <c r="J123" i="3"/>
  <c r="J197" i="3"/>
  <c r="J198" i="3"/>
  <c r="I123" i="3"/>
  <c r="I124" i="3"/>
  <c r="I82" i="3"/>
  <c r="I87" i="3"/>
  <c r="I88" i="3"/>
  <c r="I152" i="3"/>
  <c r="I160" i="3"/>
  <c r="I159" i="3"/>
  <c r="I198" i="3"/>
  <c r="I197" i="3"/>
  <c r="J83" i="3"/>
  <c r="J87" i="3"/>
  <c r="J88" i="3"/>
  <c r="J160" i="3"/>
  <c r="J159" i="3"/>
  <c r="I119" i="3"/>
  <c r="I191" i="3"/>
  <c r="J116" i="3"/>
  <c r="J131" i="3"/>
  <c r="J129" i="3"/>
  <c r="J203" i="3"/>
  <c r="I165" i="3"/>
  <c r="J153" i="3"/>
  <c r="J46" i="3"/>
  <c r="H81" i="3"/>
  <c r="H79" i="3"/>
  <c r="J189" i="3"/>
  <c r="H195" i="3"/>
  <c r="J191" i="3"/>
  <c r="I79" i="3"/>
  <c r="J115" i="3"/>
  <c r="I157" i="3"/>
  <c r="H189" i="3"/>
  <c r="H152" i="3"/>
  <c r="H49" i="3"/>
  <c r="J84" i="3"/>
  <c r="J121" i="3"/>
  <c r="H156" i="3"/>
  <c r="J194" i="3"/>
  <c r="H191" i="3"/>
  <c r="J47" i="3"/>
  <c r="I83" i="3"/>
  <c r="H119" i="3"/>
  <c r="I155" i="3"/>
  <c r="J193" i="3"/>
  <c r="J190" i="3"/>
  <c r="H45" i="3"/>
  <c r="H43" i="3"/>
  <c r="I46" i="3"/>
  <c r="J80" i="3"/>
  <c r="H115" i="3"/>
  <c r="J117" i="3"/>
  <c r="I151" i="3"/>
  <c r="I153" i="3"/>
  <c r="J195" i="3"/>
  <c r="I192" i="3"/>
  <c r="I120" i="3"/>
  <c r="I116" i="3"/>
  <c r="I43" i="3"/>
  <c r="J48" i="3"/>
  <c r="I47" i="3"/>
  <c r="H46" i="3"/>
  <c r="J44" i="3"/>
  <c r="J79" i="3"/>
  <c r="J85" i="3"/>
  <c r="I84" i="3"/>
  <c r="H83" i="3"/>
  <c r="J81" i="3"/>
  <c r="I80" i="3"/>
  <c r="I121" i="3"/>
  <c r="H120" i="3"/>
  <c r="J118" i="3"/>
  <c r="I117" i="3"/>
  <c r="H116" i="3"/>
  <c r="H157" i="3"/>
  <c r="J155" i="3"/>
  <c r="I154" i="3"/>
  <c r="H153" i="3"/>
  <c r="I189" i="3"/>
  <c r="I193" i="3"/>
  <c r="H192" i="3"/>
  <c r="H82" i="3"/>
  <c r="J154" i="3"/>
  <c r="J43" i="3"/>
  <c r="J49" i="3"/>
  <c r="I48" i="3"/>
  <c r="H47" i="3"/>
  <c r="J45" i="3"/>
  <c r="I44" i="3"/>
  <c r="I85" i="3"/>
  <c r="H84" i="3"/>
  <c r="J82" i="3"/>
  <c r="I81" i="3"/>
  <c r="H80" i="3"/>
  <c r="H121" i="3"/>
  <c r="J119" i="3"/>
  <c r="I118" i="3"/>
  <c r="H117" i="3"/>
  <c r="J156" i="3"/>
  <c r="H154" i="3"/>
  <c r="J152" i="3"/>
  <c r="I194" i="3"/>
  <c r="H193" i="3"/>
  <c r="I190" i="3"/>
  <c r="I49" i="3"/>
  <c r="H48" i="3"/>
  <c r="H85" i="3"/>
  <c r="I115" i="3"/>
  <c r="J120" i="3"/>
  <c r="J151" i="3"/>
  <c r="J157" i="3"/>
  <c r="I156" i="3"/>
  <c r="I195" i="3"/>
  <c r="H194" i="3"/>
  <c r="H190" i="3"/>
  <c r="H15" i="3"/>
  <c r="J141" i="3" l="1"/>
  <c r="I69" i="3"/>
  <c r="I141" i="3"/>
  <c r="J215" i="3"/>
  <c r="I215" i="3"/>
  <c r="J177" i="3"/>
  <c r="I177" i="3"/>
  <c r="H22" i="3"/>
  <c r="H24" i="3"/>
  <c r="H17" i="3"/>
  <c r="J125" i="3"/>
  <c r="H161" i="3"/>
  <c r="I161" i="3"/>
  <c r="D207" i="4"/>
  <c r="I236" i="3"/>
  <c r="J236" i="3"/>
  <c r="J199" i="3"/>
  <c r="H199" i="3"/>
  <c r="I199" i="3"/>
  <c r="J161" i="3"/>
  <c r="H125" i="3"/>
  <c r="I125" i="3"/>
  <c r="I89" i="3"/>
  <c r="H89" i="3"/>
  <c r="J89" i="3"/>
  <c r="I53" i="3"/>
  <c r="J53" i="3"/>
  <c r="H53" i="3"/>
  <c r="H16" i="3"/>
  <c r="J105" i="3"/>
  <c r="I105" i="3"/>
  <c r="H10" i="3"/>
  <c r="J15" i="3"/>
  <c r="I15" i="3"/>
  <c r="H14" i="3"/>
  <c r="H11" i="3"/>
  <c r="H13" i="3"/>
  <c r="H9" i="3"/>
  <c r="H8" i="3"/>
  <c r="H12" i="3"/>
  <c r="H34" i="3" l="1"/>
  <c r="J24" i="3"/>
  <c r="J22" i="3"/>
  <c r="I24" i="3"/>
  <c r="I17" i="3"/>
  <c r="J16" i="3"/>
  <c r="J17" i="3"/>
  <c r="D79" i="4"/>
  <c r="D143" i="4"/>
  <c r="D111" i="4"/>
  <c r="D175" i="4"/>
  <c r="D47" i="4"/>
  <c r="H237" i="3"/>
  <c r="D206" i="4" s="1"/>
  <c r="D209" i="4" s="1"/>
  <c r="D210" i="4" s="1"/>
  <c r="D212" i="4" s="1"/>
  <c r="H18" i="3"/>
  <c r="I16" i="3"/>
  <c r="H54" i="3"/>
  <c r="D46" i="4" s="1"/>
  <c r="H162" i="3"/>
  <c r="D142" i="4" s="1"/>
  <c r="H126" i="3"/>
  <c r="D110" i="4" s="1"/>
  <c r="H200" i="3"/>
  <c r="D174" i="4" s="1"/>
  <c r="H90" i="3"/>
  <c r="D78" i="4" s="1"/>
  <c r="I22" i="3"/>
  <c r="I9" i="3"/>
  <c r="I10" i="3"/>
  <c r="I8" i="3"/>
  <c r="I14" i="3"/>
  <c r="I11" i="3"/>
  <c r="I12" i="3"/>
  <c r="I13" i="3"/>
  <c r="J12" i="3"/>
  <c r="J11" i="3"/>
  <c r="J10" i="3"/>
  <c r="J8" i="3"/>
  <c r="J13" i="3"/>
  <c r="J9" i="3"/>
  <c r="J14" i="3"/>
  <c r="D145" i="4" l="1"/>
  <c r="D146" i="4" s="1"/>
  <c r="D148" i="4" s="1"/>
  <c r="D81" i="4"/>
  <c r="D82" i="4" s="1"/>
  <c r="D84" i="4" s="1"/>
  <c r="D113" i="4"/>
  <c r="D114" i="4" s="1"/>
  <c r="D116" i="4" s="1"/>
  <c r="D177" i="4"/>
  <c r="D178" i="4" s="1"/>
  <c r="D180" i="4" s="1"/>
  <c r="D49" i="4"/>
  <c r="D50" i="4" s="1"/>
  <c r="D52" i="4" s="1"/>
  <c r="J18" i="3"/>
  <c r="I18" i="3"/>
  <c r="I34" i="3"/>
  <c r="J34" i="3"/>
  <c r="D13" i="4" l="1"/>
  <c r="H19" i="3"/>
  <c r="D12" i="4" s="1"/>
  <c r="D15" i="4" l="1"/>
  <c r="D16" i="4" s="1"/>
  <c r="D18" i="4" s="1"/>
</calcChain>
</file>

<file path=xl/sharedStrings.xml><?xml version="1.0" encoding="utf-8"?>
<sst xmlns="http://schemas.openxmlformats.org/spreadsheetml/2006/main" count="511" uniqueCount="125">
  <si>
    <t>Activities</t>
  </si>
  <si>
    <t>Establishment</t>
  </si>
  <si>
    <t>Protection</t>
  </si>
  <si>
    <t>Weeding</t>
  </si>
  <si>
    <t>Tending</t>
  </si>
  <si>
    <t>Conservation</t>
  </si>
  <si>
    <t>Pruning</t>
  </si>
  <si>
    <t>Supply of labour (PTM, EHM)</t>
  </si>
  <si>
    <t>Rate Yr1</t>
  </si>
  <si>
    <t>Rate Yr2</t>
  </si>
  <si>
    <t>Rate Yr3</t>
  </si>
  <si>
    <t>Total Yr2</t>
  </si>
  <si>
    <t>Total Yr1</t>
  </si>
  <si>
    <t>Total Yr3</t>
  </si>
  <si>
    <t>Grand Total</t>
  </si>
  <si>
    <t>Totals</t>
  </si>
  <si>
    <t>Year 1</t>
  </si>
  <si>
    <t>Year 2</t>
  </si>
  <si>
    <t>Year 3</t>
  </si>
  <si>
    <t>Lost time recovery</t>
  </si>
  <si>
    <t>Tools</t>
  </si>
  <si>
    <t>PPE</t>
  </si>
  <si>
    <t>Transport</t>
  </si>
  <si>
    <t>Training</t>
  </si>
  <si>
    <t>Man-days</t>
  </si>
  <si>
    <t>Medicals</t>
  </si>
  <si>
    <t>year 2</t>
  </si>
  <si>
    <t>Plantation Name</t>
  </si>
  <si>
    <t>Bidders Name</t>
  </si>
  <si>
    <t>Other Ad hoc work</t>
  </si>
  <si>
    <t>Chainsaw wet rate</t>
  </si>
  <si>
    <t>Brushcutter wet rate</t>
  </si>
  <si>
    <t>Driver operator</t>
  </si>
  <si>
    <t>BIDDER'S NAME</t>
  </si>
  <si>
    <t>PLANTATION</t>
  </si>
  <si>
    <t>CORE SILVICULTURE</t>
  </si>
  <si>
    <t>AD HOC ACTIVITIES</t>
  </si>
  <si>
    <t>TOTAL</t>
  </si>
  <si>
    <t>VAT @15%</t>
  </si>
  <si>
    <t>GRAND TOTAL</t>
  </si>
  <si>
    <t>TOTAL IN WORDS</t>
  </si>
  <si>
    <t>TOTALS</t>
  </si>
  <si>
    <t>Road clearing , Village maintenance.</t>
  </si>
  <si>
    <t>2.     Bidders to provide SAFCOL with market related rates as bidders who quotes within a certain market range will be appointed</t>
  </si>
  <si>
    <t>Lawnmower rate</t>
  </si>
  <si>
    <t>Gardening</t>
  </si>
  <si>
    <t>gardening</t>
  </si>
  <si>
    <t>1.     Failure to fully complete the document (Annexure B) will be disqualified</t>
  </si>
  <si>
    <t>Mark-up</t>
  </si>
  <si>
    <t>Supply of Labour for Research trials</t>
  </si>
  <si>
    <t>SILVICULTURE PRICING SCHEDULE</t>
  </si>
  <si>
    <t>weekly refuse removal from the offices, residence to the dumping site</t>
  </si>
  <si>
    <t>Normal overtime (Rate/hr)</t>
  </si>
  <si>
    <t>Sunday overtime (Rate/hr)</t>
  </si>
  <si>
    <t>Standby (Rate/day)</t>
  </si>
  <si>
    <t xml:space="preserve">Gardening </t>
  </si>
  <si>
    <t>Jessievale</t>
  </si>
  <si>
    <t>Basic wage &amp; Statutory costs</t>
  </si>
  <si>
    <t>Bonus pay per annum</t>
  </si>
  <si>
    <t>Sub-total Wages:</t>
  </si>
  <si>
    <t>What is your assessment rate with WCC?</t>
  </si>
  <si>
    <t>What is your UIF contribution? (as % of total wages)</t>
  </si>
  <si>
    <t>What % of net wage do you allow for medical expenses?</t>
  </si>
  <si>
    <t>What % of total remuneration do you allow for training?</t>
  </si>
  <si>
    <t>Provident/pension fund: What is your % contribution ?</t>
  </si>
  <si>
    <t>Sub-total:</t>
  </si>
  <si>
    <t>How many statutory leave days in this year?</t>
  </si>
  <si>
    <t>divided by the number of available production days</t>
  </si>
  <si>
    <t>How many days/labourer provided for sick leave/year?</t>
  </si>
  <si>
    <t>How many days/labourer provided for leave/year?</t>
  </si>
  <si>
    <t>How many days provided for compassionate leave/ year?</t>
  </si>
  <si>
    <t>How many days provided for training/ year?</t>
  </si>
  <si>
    <t>How many days provided for un-productive time/ year?</t>
  </si>
  <si>
    <t>%</t>
  </si>
  <si>
    <t>Working component</t>
  </si>
  <si>
    <t>Overheads</t>
  </si>
  <si>
    <t>Sub-total Working  component</t>
  </si>
  <si>
    <t>Total excluding markup</t>
  </si>
  <si>
    <t>Tendered Unit rate</t>
  </si>
  <si>
    <t>Ex Vat</t>
  </si>
  <si>
    <t xml:space="preserve">Unit rate </t>
  </si>
  <si>
    <t>Incl Vat</t>
  </si>
  <si>
    <t>Hourly Rate</t>
  </si>
  <si>
    <t>Daily Rate</t>
  </si>
  <si>
    <t>ROBURNIA</t>
  </si>
  <si>
    <t>BELFAST</t>
  </si>
  <si>
    <t>BLYDE</t>
  </si>
  <si>
    <t>BROOKLANDS</t>
  </si>
  <si>
    <t>BERGVLIET</t>
  </si>
  <si>
    <t>WITKLIP</t>
  </si>
  <si>
    <t>Percent Contribution to the Rate</t>
  </si>
  <si>
    <t>Bakkie fire fighting (R/km)</t>
  </si>
  <si>
    <t>Truck 8 ton (R/km)</t>
  </si>
  <si>
    <t>Truck 8 ton - fire fighting (R/km)</t>
  </si>
  <si>
    <t>Bakkie- fire fighting (R/km)</t>
  </si>
  <si>
    <t>ITEM TYPE</t>
  </si>
  <si>
    <t>UNIT TYPE</t>
  </si>
  <si>
    <t>day</t>
  </si>
  <si>
    <t>hour</t>
  </si>
  <si>
    <t>shift</t>
  </si>
  <si>
    <t>Driver - normal overtime</t>
  </si>
  <si>
    <t>Driver - overtime Sunday/Public holiday</t>
  </si>
  <si>
    <t>Driver - standby (wknd)</t>
  </si>
  <si>
    <t>Fire fighting - working hours</t>
  </si>
  <si>
    <t>General labour - normal overtime</t>
  </si>
  <si>
    <t>General labour - standby (wknd)</t>
  </si>
  <si>
    <t>km</t>
  </si>
  <si>
    <t>Driver operator- Shift</t>
  </si>
  <si>
    <t>weekly</t>
  </si>
  <si>
    <t>Running cost - Bulk Tanker/fire truck</t>
  </si>
  <si>
    <t>Fire fighting - Bulk Tanker/fire truck</t>
  </si>
  <si>
    <t>Planting</t>
  </si>
  <si>
    <t>Watering</t>
  </si>
  <si>
    <t>Weeding before plant</t>
  </si>
  <si>
    <t>Fire breaks</t>
  </si>
  <si>
    <t>Land preparation</t>
  </si>
  <si>
    <t>Weeding after plant</t>
  </si>
  <si>
    <t>R/Ha</t>
  </si>
  <si>
    <t>General labour- Saturday overtime (x1.5)</t>
  </si>
  <si>
    <t>General labour - overtime Sunday/Public holiday (x2)</t>
  </si>
  <si>
    <t xml:space="preserve">Fire fighting: Labour carrier </t>
  </si>
  <si>
    <t xml:space="preserve">Fire fighting: LDV </t>
  </si>
  <si>
    <t>Saterday overtime (Rate/hr)</t>
  </si>
  <si>
    <t>Labour Rate</t>
  </si>
  <si>
    <t>MECHANISED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</si>
</sst>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0.0"/>
    <numFmt numFmtId="165" formatCode="&quot;R&quot;#,##0.00"/>
    <numFmt numFmtId="166" formatCode="_ * #,##0.00_ ;_ * \-#,##0.00_ ;_ * &quot;-&quot;??_ ;_ @_ "/>
    <numFmt numFmtId="167" formatCode="&quot;R&quot;\ #,##0"/>
    <numFmt numFmtId="168" formatCode="&quot;R&quot;\ #,##0.00"/>
    <numFmt numFmtId="169" formatCode="0.0%"/>
    <numFmt numFmtId="170" formatCode="_-* #,##0_-;\-* #,##0_-;_-* &quot;-&quot;??_-;_-@_-"/>
    <numFmt numFmtId="171" formatCode="_-[$R-1C09]* #,##0.00_-;\-[$R-1C09]* #,##0.00_-;_-[$R-1C09]* &quot;-&quot;??_-;_-@_-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1" fillId="0" borderId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</cellStyleXfs>
  <cellXfs count="246">
    <xf numFmtId="0" fontId="0" fillId="0" borderId="0" xfId="0"/>
    <xf numFmtId="0" fontId="6" fillId="0" borderId="0" xfId="0" applyFont="1" applyProtection="1">
      <protection locked="0"/>
    </xf>
    <xf numFmtId="0" fontId="6" fillId="0" borderId="8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horizontal="left" vertical="center" indent="4"/>
      <protection hidden="1"/>
    </xf>
    <xf numFmtId="0" fontId="2" fillId="0" borderId="0" xfId="0" applyFont="1"/>
    <xf numFmtId="0" fontId="12" fillId="0" borderId="0" xfId="2" applyFont="1" applyAlignment="1">
      <alignment horizontal="center"/>
    </xf>
    <xf numFmtId="0" fontId="13" fillId="0" borderId="0" xfId="2" applyFont="1"/>
    <xf numFmtId="0" fontId="12" fillId="0" borderId="0" xfId="0" applyFont="1"/>
    <xf numFmtId="167" fontId="12" fillId="0" borderId="0" xfId="3" applyNumberFormat="1" applyFont="1" applyFill="1" applyBorder="1"/>
    <xf numFmtId="167" fontId="12" fillId="0" borderId="0" xfId="3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7" fontId="13" fillId="0" borderId="0" xfId="0" applyNumberFormat="1" applyFont="1" applyAlignment="1">
      <alignment horizontal="left"/>
    </xf>
    <xf numFmtId="168" fontId="12" fillId="6" borderId="0" xfId="0" applyNumberFormat="1" applyFont="1" applyFill="1"/>
    <xf numFmtId="168" fontId="12" fillId="0" borderId="0" xfId="0" applyNumberFormat="1" applyFont="1"/>
    <xf numFmtId="167" fontId="12" fillId="0" borderId="0" xfId="0" applyNumberFormat="1" applyFont="1"/>
    <xf numFmtId="169" fontId="0" fillId="0" borderId="0" xfId="0" applyNumberFormat="1" applyAlignment="1">
      <alignment horizontal="center"/>
    </xf>
    <xf numFmtId="10" fontId="0" fillId="0" borderId="0" xfId="1" applyNumberFormat="1" applyFont="1"/>
    <xf numFmtId="167" fontId="1" fillId="0" borderId="0" xfId="0" applyNumberFormat="1" applyFont="1"/>
    <xf numFmtId="167" fontId="12" fillId="0" borderId="0" xfId="0" applyNumberFormat="1" applyFont="1" applyAlignment="1">
      <alignment horizontal="center"/>
    </xf>
    <xf numFmtId="169" fontId="12" fillId="0" borderId="0" xfId="0" applyNumberFormat="1" applyFont="1" applyAlignment="1">
      <alignment horizontal="right"/>
    </xf>
    <xf numFmtId="167" fontId="13" fillId="0" borderId="7" xfId="0" applyNumberFormat="1" applyFont="1" applyBorder="1" applyAlignment="1">
      <alignment horizontal="left"/>
    </xf>
    <xf numFmtId="0" fontId="12" fillId="0" borderId="7" xfId="0" applyFont="1" applyBorder="1"/>
    <xf numFmtId="0" fontId="0" fillId="0" borderId="7" xfId="0" applyBorder="1"/>
    <xf numFmtId="9" fontId="0" fillId="0" borderId="7" xfId="1" applyFont="1" applyBorder="1" applyAlignment="1">
      <alignment horizontal="center"/>
    </xf>
    <xf numFmtId="168" fontId="13" fillId="0" borderId="7" xfId="0" applyNumberFormat="1" applyFont="1" applyBorder="1"/>
    <xf numFmtId="2" fontId="12" fillId="0" borderId="0" xfId="0" applyNumberFormat="1" applyFont="1"/>
    <xf numFmtId="168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168" fontId="12" fillId="0" borderId="0" xfId="0" applyNumberFormat="1" applyFont="1" applyAlignment="1">
      <alignment horizontal="right"/>
    </xf>
    <xf numFmtId="0" fontId="13" fillId="0" borderId="0" xfId="2" applyFont="1" applyAlignment="1">
      <alignment horizontal="center"/>
    </xf>
    <xf numFmtId="168" fontId="13" fillId="0" borderId="41" xfId="0" applyNumberFormat="1" applyFont="1" applyBorder="1" applyAlignment="1">
      <alignment horizontal="left"/>
    </xf>
    <xf numFmtId="0" fontId="13" fillId="0" borderId="41" xfId="0" applyFont="1" applyBorder="1"/>
    <xf numFmtId="168" fontId="13" fillId="0" borderId="41" xfId="0" applyNumberFormat="1" applyFont="1" applyBorder="1" applyAlignment="1">
      <alignment horizontal="right"/>
    </xf>
    <xf numFmtId="169" fontId="2" fillId="0" borderId="41" xfId="0" applyNumberFormat="1" applyFont="1" applyBorder="1" applyAlignment="1">
      <alignment horizontal="center"/>
    </xf>
    <xf numFmtId="168" fontId="13" fillId="0" borderId="41" xfId="0" applyNumberFormat="1" applyFont="1" applyBorder="1"/>
    <xf numFmtId="0" fontId="13" fillId="0" borderId="0" xfId="0" applyFont="1" applyAlignment="1">
      <alignment horizontal="center"/>
    </xf>
    <xf numFmtId="168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left"/>
    </xf>
    <xf numFmtId="0" fontId="13" fillId="0" borderId="0" xfId="0" applyFont="1"/>
    <xf numFmtId="169" fontId="2" fillId="0" borderId="0" xfId="0" applyNumberFormat="1" applyFont="1" applyAlignment="1">
      <alignment horizontal="center"/>
    </xf>
    <xf numFmtId="168" fontId="13" fillId="0" borderId="0" xfId="0" applyNumberFormat="1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center"/>
    </xf>
    <xf numFmtId="10" fontId="12" fillId="0" borderId="0" xfId="0" applyNumberFormat="1" applyFont="1" applyAlignment="1">
      <alignment horizontal="center"/>
    </xf>
    <xf numFmtId="0" fontId="12" fillId="0" borderId="0" xfId="2" applyFont="1"/>
    <xf numFmtId="0" fontId="1" fillId="0" borderId="0" xfId="0" applyFont="1" applyAlignment="1">
      <alignment horizontal="center"/>
    </xf>
    <xf numFmtId="0" fontId="13" fillId="0" borderId="41" xfId="2" applyFont="1" applyBorder="1"/>
    <xf numFmtId="1" fontId="12" fillId="0" borderId="41" xfId="0" applyNumberFormat="1" applyFont="1" applyBorder="1" applyAlignment="1">
      <alignment horizontal="center"/>
    </xf>
    <xf numFmtId="0" fontId="12" fillId="0" borderId="7" xfId="2" applyFont="1" applyBorder="1"/>
    <xf numFmtId="168" fontId="12" fillId="0" borderId="7" xfId="0" applyNumberFormat="1" applyFont="1" applyBorder="1"/>
    <xf numFmtId="166" fontId="12" fillId="0" borderId="0" xfId="3" applyFont="1" applyFill="1" applyBorder="1"/>
    <xf numFmtId="10" fontId="12" fillId="0" borderId="0" xfId="0" applyNumberFormat="1" applyFont="1"/>
    <xf numFmtId="0" fontId="13" fillId="0" borderId="4" xfId="2" applyFont="1" applyBorder="1"/>
    <xf numFmtId="1" fontId="1" fillId="0" borderId="7" xfId="1" applyNumberFormat="1" applyFont="1" applyBorder="1" applyAlignment="1">
      <alignment horizontal="center"/>
    </xf>
    <xf numFmtId="168" fontId="13" fillId="0" borderId="7" xfId="3" applyNumberFormat="1" applyFont="1" applyFill="1" applyBorder="1"/>
    <xf numFmtId="168" fontId="13" fillId="0" borderId="6" xfId="0" applyNumberFormat="1" applyFont="1" applyBorder="1"/>
    <xf numFmtId="0" fontId="13" fillId="0" borderId="7" xfId="0" applyFont="1" applyBorder="1"/>
    <xf numFmtId="168" fontId="13" fillId="0" borderId="6" xfId="3" applyNumberFormat="1" applyFont="1" applyFill="1" applyBorder="1"/>
    <xf numFmtId="168" fontId="0" fillId="0" borderId="0" xfId="0" applyNumberFormat="1"/>
    <xf numFmtId="164" fontId="3" fillId="0" borderId="0" xfId="0" applyNumberFormat="1" applyFont="1"/>
    <xf numFmtId="164" fontId="0" fillId="0" borderId="0" xfId="0" applyNumberFormat="1"/>
    <xf numFmtId="168" fontId="4" fillId="0" borderId="0" xfId="0" applyNumberFormat="1" applyFont="1"/>
    <xf numFmtId="0" fontId="3" fillId="0" borderId="0" xfId="0" applyFont="1"/>
    <xf numFmtId="165" fontId="0" fillId="0" borderId="0" xfId="0" applyNumberFormat="1"/>
    <xf numFmtId="8" fontId="0" fillId="5" borderId="8" xfId="0" applyNumberFormat="1" applyFill="1" applyBorder="1" applyAlignment="1">
      <alignment horizontal="right"/>
    </xf>
    <xf numFmtId="0" fontId="12" fillId="5" borderId="0" xfId="0" applyFont="1" applyFill="1" applyAlignment="1">
      <alignment horizontal="center"/>
    </xf>
    <xf numFmtId="167" fontId="13" fillId="0" borderId="0" xfId="3" applyNumberFormat="1" applyFont="1" applyFill="1" applyBorder="1"/>
    <xf numFmtId="0" fontId="4" fillId="0" borderId="0" xfId="0" applyFont="1"/>
    <xf numFmtId="167" fontId="12" fillId="7" borderId="0" xfId="0" applyNumberFormat="1" applyFont="1" applyFill="1"/>
    <xf numFmtId="8" fontId="0" fillId="0" borderId="0" xfId="0" applyNumberFormat="1"/>
    <xf numFmtId="168" fontId="4" fillId="0" borderId="7" xfId="3" applyNumberFormat="1" applyFont="1" applyFill="1" applyBorder="1"/>
    <xf numFmtId="170" fontId="5" fillId="0" borderId="0" xfId="4" applyNumberFormat="1" applyFont="1" applyAlignment="1" applyProtection="1">
      <alignment horizontal="center"/>
      <protection hidden="1"/>
    </xf>
    <xf numFmtId="170" fontId="6" fillId="0" borderId="0" xfId="4" applyNumberFormat="1" applyFont="1" applyProtection="1">
      <protection hidden="1"/>
    </xf>
    <xf numFmtId="170" fontId="5" fillId="0" borderId="0" xfId="4" applyNumberFormat="1" applyFont="1" applyProtection="1">
      <protection hidden="1"/>
    </xf>
    <xf numFmtId="170" fontId="5" fillId="0" borderId="19" xfId="4" applyNumberFormat="1" applyFont="1" applyBorder="1" applyProtection="1">
      <protection hidden="1"/>
    </xf>
    <xf numFmtId="170" fontId="5" fillId="0" borderId="9" xfId="4" applyNumberFormat="1" applyFont="1" applyBorder="1" applyProtection="1">
      <protection hidden="1"/>
    </xf>
    <xf numFmtId="170" fontId="5" fillId="0" borderId="10" xfId="4" applyNumberFormat="1" applyFont="1" applyBorder="1" applyProtection="1">
      <protection hidden="1"/>
    </xf>
    <xf numFmtId="170" fontId="5" fillId="0" borderId="11" xfId="4" applyNumberFormat="1" applyFont="1" applyBorder="1" applyProtection="1">
      <protection hidden="1"/>
    </xf>
    <xf numFmtId="170" fontId="5" fillId="0" borderId="12" xfId="4" applyNumberFormat="1" applyFont="1" applyBorder="1" applyProtection="1">
      <protection hidden="1"/>
    </xf>
    <xf numFmtId="170" fontId="5" fillId="0" borderId="13" xfId="4" applyNumberFormat="1" applyFont="1" applyBorder="1" applyProtection="1">
      <protection hidden="1"/>
    </xf>
    <xf numFmtId="170" fontId="5" fillId="0" borderId="5" xfId="4" applyNumberFormat="1" applyFont="1" applyBorder="1" applyAlignment="1" applyProtection="1">
      <alignment vertical="center" wrapText="1"/>
      <protection hidden="1"/>
    </xf>
    <xf numFmtId="170" fontId="6" fillId="2" borderId="26" xfId="4" applyNumberFormat="1" applyFont="1" applyFill="1" applyBorder="1" applyAlignment="1" applyProtection="1">
      <alignment vertical="center" wrapText="1"/>
      <protection hidden="1"/>
    </xf>
    <xf numFmtId="170" fontId="6" fillId="2" borderId="18" xfId="4" applyNumberFormat="1" applyFont="1" applyFill="1" applyBorder="1" applyAlignment="1" applyProtection="1">
      <alignment vertical="center" wrapText="1"/>
      <protection hidden="1"/>
    </xf>
    <xf numFmtId="170" fontId="6" fillId="2" borderId="21" xfId="4" applyNumberFormat="1" applyFont="1" applyFill="1" applyBorder="1" applyAlignment="1" applyProtection="1">
      <alignment vertical="center" wrapText="1"/>
      <protection hidden="1"/>
    </xf>
    <xf numFmtId="170" fontId="6" fillId="3" borderId="3" xfId="4" applyNumberFormat="1" applyFont="1" applyFill="1" applyBorder="1" applyProtection="1">
      <protection hidden="1"/>
    </xf>
    <xf numFmtId="170" fontId="6" fillId="3" borderId="2" xfId="4" applyNumberFormat="1" applyFont="1" applyFill="1" applyBorder="1" applyProtection="1">
      <protection hidden="1"/>
    </xf>
    <xf numFmtId="170" fontId="6" fillId="3" borderId="14" xfId="4" applyNumberFormat="1" applyFont="1" applyFill="1" applyBorder="1" applyProtection="1">
      <protection hidden="1"/>
    </xf>
    <xf numFmtId="170" fontId="6" fillId="0" borderId="4" xfId="4" applyNumberFormat="1" applyFont="1" applyBorder="1" applyAlignment="1" applyProtection="1">
      <alignment vertical="center" wrapText="1"/>
      <protection hidden="1"/>
    </xf>
    <xf numFmtId="170" fontId="6" fillId="0" borderId="5" xfId="4" applyNumberFormat="1" applyFont="1" applyBorder="1"/>
    <xf numFmtId="170" fontId="6" fillId="0" borderId="0" xfId="4" applyNumberFormat="1" applyFont="1"/>
    <xf numFmtId="170" fontId="6" fillId="0" borderId="33" xfId="4" applyNumberFormat="1" applyFont="1" applyBorder="1"/>
    <xf numFmtId="170" fontId="6" fillId="0" borderId="3" xfId="4" applyNumberFormat="1" applyFont="1" applyBorder="1" applyProtection="1">
      <protection hidden="1"/>
    </xf>
    <xf numFmtId="170" fontId="9" fillId="0" borderId="0" xfId="4" applyNumberFormat="1" applyFont="1"/>
    <xf numFmtId="170" fontId="6" fillId="4" borderId="4" xfId="4" applyNumberFormat="1" applyFont="1" applyFill="1" applyBorder="1" applyAlignment="1" applyProtection="1">
      <alignment vertical="center" wrapText="1"/>
      <protection hidden="1"/>
    </xf>
    <xf numFmtId="170" fontId="9" fillId="0" borderId="2" xfId="4" applyNumberFormat="1" applyFont="1" applyBorder="1"/>
    <xf numFmtId="170" fontId="6" fillId="0" borderId="0" xfId="4" applyNumberFormat="1" applyFont="1" applyAlignment="1" applyProtection="1">
      <alignment vertical="center" wrapText="1"/>
      <protection hidden="1"/>
    </xf>
    <xf numFmtId="170" fontId="6" fillId="0" borderId="0" xfId="4" applyNumberFormat="1" applyFont="1" applyProtection="1">
      <protection locked="0"/>
    </xf>
    <xf numFmtId="170" fontId="8" fillId="0" borderId="4" xfId="4" applyNumberFormat="1" applyFont="1" applyBorder="1" applyAlignment="1" applyProtection="1">
      <alignment horizontal="center" wrapText="1"/>
      <protection hidden="1"/>
    </xf>
    <xf numFmtId="170" fontId="6" fillId="0" borderId="0" xfId="4" applyNumberFormat="1" applyFont="1" applyAlignment="1" applyProtection="1">
      <alignment horizontal="center" wrapText="1"/>
      <protection hidden="1"/>
    </xf>
    <xf numFmtId="170" fontId="6" fillId="0" borderId="28" xfId="4" applyNumberFormat="1" applyFont="1" applyBorder="1" applyAlignment="1" applyProtection="1">
      <alignment horizontal="center" wrapText="1"/>
      <protection hidden="1"/>
    </xf>
    <xf numFmtId="170" fontId="5" fillId="0" borderId="2" xfId="4" applyNumberFormat="1" applyFont="1" applyBorder="1" applyAlignment="1" applyProtection="1">
      <alignment vertical="center" wrapText="1"/>
      <protection hidden="1"/>
    </xf>
    <xf numFmtId="170" fontId="6" fillId="2" borderId="2" xfId="4" applyNumberFormat="1" applyFont="1" applyFill="1" applyBorder="1" applyAlignment="1" applyProtection="1">
      <alignment vertical="center" wrapText="1"/>
      <protection locked="0"/>
    </xf>
    <xf numFmtId="170" fontId="5" fillId="0" borderId="2" xfId="4" applyNumberFormat="1" applyFont="1" applyBorder="1" applyProtection="1">
      <protection hidden="1"/>
    </xf>
    <xf numFmtId="170" fontId="6" fillId="0" borderId="2" xfId="4" applyNumberFormat="1" applyFont="1" applyBorder="1" applyAlignment="1">
      <alignment vertical="center" wrapText="1"/>
    </xf>
    <xf numFmtId="170" fontId="6" fillId="4" borderId="3" xfId="4" applyNumberFormat="1" applyFont="1" applyFill="1" applyBorder="1" applyAlignment="1">
      <alignment wrapText="1"/>
    </xf>
    <xf numFmtId="170" fontId="6" fillId="4" borderId="2" xfId="4" applyNumberFormat="1" applyFont="1" applyFill="1" applyBorder="1" applyAlignment="1">
      <alignment wrapText="1"/>
    </xf>
    <xf numFmtId="170" fontId="6" fillId="0" borderId="2" xfId="4" applyNumberFormat="1" applyFont="1" applyBorder="1" applyProtection="1">
      <protection hidden="1"/>
    </xf>
    <xf numFmtId="170" fontId="6" fillId="0" borderId="2" xfId="4" applyNumberFormat="1" applyFont="1" applyBorder="1" applyAlignment="1">
      <alignment vertical="center"/>
    </xf>
    <xf numFmtId="170" fontId="6" fillId="0" borderId="40" xfId="4" applyNumberFormat="1" applyFont="1" applyBorder="1" applyAlignment="1">
      <alignment vertical="center" wrapText="1"/>
    </xf>
    <xf numFmtId="170" fontId="6" fillId="0" borderId="2" xfId="4" applyNumberFormat="1" applyFont="1" applyBorder="1" applyAlignment="1" applyProtection="1">
      <alignment wrapText="1"/>
      <protection locked="0"/>
    </xf>
    <xf numFmtId="170" fontId="6" fillId="0" borderId="2" xfId="4" applyNumberFormat="1" applyFont="1" applyBorder="1" applyAlignment="1" applyProtection="1">
      <alignment vertical="center" wrapText="1"/>
      <protection hidden="1"/>
    </xf>
    <xf numFmtId="170" fontId="6" fillId="0" borderId="2" xfId="4" applyNumberFormat="1" applyFont="1" applyBorder="1" applyProtection="1">
      <protection locked="0"/>
    </xf>
    <xf numFmtId="170" fontId="6" fillId="0" borderId="0" xfId="4" applyNumberFormat="1" applyFont="1" applyAlignment="1" applyProtection="1">
      <alignment horizontal="center"/>
      <protection hidden="1"/>
    </xf>
    <xf numFmtId="170" fontId="6" fillId="0" borderId="42" xfId="4" applyNumberFormat="1" applyFont="1" applyBorder="1" applyAlignment="1">
      <alignment vertical="center"/>
    </xf>
    <xf numFmtId="170" fontId="6" fillId="0" borderId="43" xfId="4" applyNumberFormat="1" applyFont="1" applyBorder="1" applyAlignment="1">
      <alignment vertical="center"/>
    </xf>
    <xf numFmtId="170" fontId="6" fillId="0" borderId="44" xfId="4" applyNumberFormat="1" applyFont="1" applyBorder="1" applyAlignment="1">
      <alignment vertical="center"/>
    </xf>
    <xf numFmtId="170" fontId="9" fillId="0" borderId="42" xfId="4" applyNumberFormat="1" applyFont="1" applyBorder="1" applyAlignment="1">
      <alignment vertical="center"/>
    </xf>
    <xf numFmtId="170" fontId="9" fillId="0" borderId="43" xfId="4" applyNumberFormat="1" applyFont="1" applyBorder="1" applyAlignment="1">
      <alignment vertical="center"/>
    </xf>
    <xf numFmtId="170" fontId="9" fillId="0" borderId="44" xfId="4" applyNumberFormat="1" applyFont="1" applyBorder="1" applyAlignment="1">
      <alignment vertical="center"/>
    </xf>
    <xf numFmtId="170" fontId="6" fillId="0" borderId="2" xfId="4" applyNumberFormat="1" applyFont="1" applyBorder="1" applyAlignment="1">
      <alignment wrapText="1"/>
    </xf>
    <xf numFmtId="170" fontId="6" fillId="0" borderId="4" xfId="4" applyNumberFormat="1" applyFont="1" applyBorder="1" applyAlignment="1">
      <alignment wrapText="1"/>
    </xf>
    <xf numFmtId="170" fontId="6" fillId="0" borderId="6" xfId="4" applyNumberFormat="1" applyFont="1" applyBorder="1" applyAlignment="1">
      <alignment wrapText="1"/>
    </xf>
    <xf numFmtId="170" fontId="8" fillId="0" borderId="0" xfId="4" applyNumberFormat="1" applyFont="1" applyProtection="1">
      <protection locked="0"/>
    </xf>
    <xf numFmtId="170" fontId="8" fillId="0" borderId="7" xfId="4" applyNumberFormat="1" applyFont="1" applyBorder="1" applyAlignment="1" applyProtection="1">
      <alignment horizontal="center" wrapText="1"/>
      <protection hidden="1"/>
    </xf>
    <xf numFmtId="170" fontId="8" fillId="0" borderId="31" xfId="4" applyNumberFormat="1" applyFont="1" applyBorder="1" applyAlignment="1" applyProtection="1">
      <alignment horizontal="center" wrapText="1"/>
      <protection hidden="1"/>
    </xf>
    <xf numFmtId="170" fontId="5" fillId="0" borderId="3" xfId="4" applyNumberFormat="1" applyFont="1" applyBorder="1" applyProtection="1">
      <protection hidden="1"/>
    </xf>
    <xf numFmtId="170" fontId="6" fillId="0" borderId="42" xfId="4" applyNumberFormat="1" applyFont="1" applyBorder="1"/>
    <xf numFmtId="170" fontId="6" fillId="0" borderId="43" xfId="4" applyNumberFormat="1" applyFont="1" applyBorder="1"/>
    <xf numFmtId="170" fontId="6" fillId="0" borderId="44" xfId="4" applyNumberFormat="1" applyFont="1" applyBorder="1"/>
    <xf numFmtId="170" fontId="9" fillId="0" borderId="2" xfId="4" applyNumberFormat="1" applyFont="1" applyBorder="1" applyProtection="1">
      <protection locked="0"/>
    </xf>
    <xf numFmtId="170" fontId="6" fillId="0" borderId="45" xfId="4" applyNumberFormat="1" applyFont="1" applyBorder="1"/>
    <xf numFmtId="170" fontId="6" fillId="0" borderId="46" xfId="4" applyNumberFormat="1" applyFont="1" applyBorder="1"/>
    <xf numFmtId="170" fontId="9" fillId="0" borderId="45" xfId="4" applyNumberFormat="1" applyFont="1" applyBorder="1"/>
    <xf numFmtId="170" fontId="9" fillId="0" borderId="43" xfId="4" applyNumberFormat="1" applyFont="1" applyBorder="1"/>
    <xf numFmtId="170" fontId="9" fillId="0" borderId="46" xfId="4" applyNumberFormat="1" applyFont="1" applyBorder="1"/>
    <xf numFmtId="170" fontId="6" fillId="0" borderId="2" xfId="4" applyNumberFormat="1" applyFont="1" applyBorder="1"/>
    <xf numFmtId="170" fontId="6" fillId="0" borderId="4" xfId="4" applyNumberFormat="1" applyFont="1" applyBorder="1" applyAlignment="1">
      <alignment vertical="center"/>
    </xf>
    <xf numFmtId="170" fontId="6" fillId="0" borderId="42" xfId="4" applyNumberFormat="1" applyFont="1" applyBorder="1" applyAlignment="1">
      <alignment wrapText="1"/>
    </xf>
    <xf numFmtId="170" fontId="6" fillId="0" borderId="43" xfId="4" applyNumberFormat="1" applyFont="1" applyBorder="1" applyAlignment="1">
      <alignment wrapText="1"/>
    </xf>
    <xf numFmtId="170" fontId="6" fillId="0" borderId="44" xfId="4" applyNumberFormat="1" applyFont="1" applyBorder="1" applyAlignment="1">
      <alignment wrapText="1"/>
    </xf>
    <xf numFmtId="170" fontId="9" fillId="0" borderId="42" xfId="4" applyNumberFormat="1" applyFont="1" applyBorder="1" applyAlignment="1">
      <alignment wrapText="1"/>
    </xf>
    <xf numFmtId="170" fontId="9" fillId="0" borderId="43" xfId="4" applyNumberFormat="1" applyFont="1" applyBorder="1" applyAlignment="1">
      <alignment wrapText="1"/>
    </xf>
    <xf numFmtId="170" fontId="9" fillId="0" borderId="44" xfId="4" applyNumberFormat="1" applyFont="1" applyBorder="1" applyAlignment="1">
      <alignment wrapText="1"/>
    </xf>
    <xf numFmtId="170" fontId="6" fillId="4" borderId="14" xfId="4" applyNumberFormat="1" applyFont="1" applyFill="1" applyBorder="1" applyAlignment="1">
      <alignment wrapText="1"/>
    </xf>
    <xf numFmtId="170" fontId="9" fillId="0" borderId="42" xfId="4" applyNumberFormat="1" applyFont="1" applyBorder="1"/>
    <xf numFmtId="170" fontId="9" fillId="0" borderId="44" xfId="4" applyNumberFormat="1" applyFont="1" applyBorder="1"/>
    <xf numFmtId="170" fontId="6" fillId="2" borderId="26" xfId="4" applyNumberFormat="1" applyFont="1" applyFill="1" applyBorder="1" applyAlignment="1" applyProtection="1">
      <alignment vertical="center" wrapText="1"/>
      <protection locked="0"/>
    </xf>
    <xf numFmtId="170" fontId="6" fillId="2" borderId="18" xfId="4" applyNumberFormat="1" applyFont="1" applyFill="1" applyBorder="1" applyAlignment="1" applyProtection="1">
      <alignment vertical="center" wrapText="1"/>
      <protection locked="0"/>
    </xf>
    <xf numFmtId="170" fontId="6" fillId="2" borderId="21" xfId="4" applyNumberFormat="1" applyFont="1" applyFill="1" applyBorder="1" applyAlignment="1" applyProtection="1">
      <alignment vertical="center" wrapText="1"/>
      <protection locked="0"/>
    </xf>
    <xf numFmtId="170" fontId="6" fillId="4" borderId="45" xfId="4" applyNumberFormat="1" applyFont="1" applyFill="1" applyBorder="1" applyAlignment="1">
      <alignment wrapText="1"/>
    </xf>
    <xf numFmtId="170" fontId="6" fillId="4" borderId="43" xfId="4" applyNumberFormat="1" applyFont="1" applyFill="1" applyBorder="1" applyAlignment="1">
      <alignment wrapText="1"/>
    </xf>
    <xf numFmtId="170" fontId="6" fillId="4" borderId="46" xfId="4" applyNumberFormat="1" applyFont="1" applyFill="1" applyBorder="1" applyAlignment="1">
      <alignment wrapText="1"/>
    </xf>
    <xf numFmtId="0" fontId="17" fillId="0" borderId="0" xfId="5" applyFont="1" applyAlignment="1">
      <alignment vertical="center"/>
    </xf>
    <xf numFmtId="171" fontId="17" fillId="0" borderId="0" xfId="5" applyNumberFormat="1" applyFont="1" applyAlignment="1">
      <alignment vertical="center"/>
    </xf>
    <xf numFmtId="170" fontId="6" fillId="0" borderId="2" xfId="4" applyNumberFormat="1" applyFont="1" applyFill="1" applyBorder="1" applyAlignment="1">
      <alignment vertical="center"/>
    </xf>
    <xf numFmtId="170" fontId="6" fillId="0" borderId="0" xfId="4" applyNumberFormat="1" applyFont="1" applyBorder="1" applyAlignment="1" applyProtection="1">
      <alignment vertical="center" wrapText="1"/>
      <protection hidden="1"/>
    </xf>
    <xf numFmtId="0" fontId="16" fillId="0" borderId="2" xfId="5" applyFont="1" applyBorder="1" applyAlignment="1">
      <alignment vertical="center"/>
    </xf>
    <xf numFmtId="0" fontId="16" fillId="0" borderId="2" xfId="5" applyFont="1" applyBorder="1" applyAlignment="1">
      <alignment vertical="center" wrapText="1"/>
    </xf>
    <xf numFmtId="0" fontId="18" fillId="0" borderId="2" xfId="5" applyFont="1" applyBorder="1" applyAlignment="1">
      <alignment horizontal="left" vertical="center"/>
    </xf>
    <xf numFmtId="171" fontId="18" fillId="0" borderId="2" xfId="5" applyNumberFormat="1" applyFont="1" applyBorder="1" applyAlignment="1">
      <alignment vertical="center"/>
    </xf>
    <xf numFmtId="0" fontId="17" fillId="0" borderId="2" xfId="5" applyFont="1" applyBorder="1" applyAlignment="1">
      <alignment vertical="center"/>
    </xf>
    <xf numFmtId="171" fontId="17" fillId="0" borderId="2" xfId="5" applyNumberFormat="1" applyFont="1" applyBorder="1" applyAlignment="1">
      <alignment vertical="center"/>
    </xf>
    <xf numFmtId="171" fontId="18" fillId="8" borderId="2" xfId="5" applyNumberFormat="1" applyFont="1" applyFill="1" applyBorder="1" applyAlignment="1">
      <alignment vertical="center"/>
    </xf>
    <xf numFmtId="0" fontId="18" fillId="9" borderId="2" xfId="5" applyFont="1" applyFill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170" fontId="17" fillId="0" borderId="2" xfId="4" applyNumberFormat="1" applyFont="1" applyBorder="1" applyAlignment="1">
      <alignment vertical="center"/>
    </xf>
    <xf numFmtId="170" fontId="17" fillId="0" borderId="2" xfId="4" applyNumberFormat="1" applyFont="1" applyBorder="1" applyAlignment="1">
      <alignment vertical="center" wrapText="1"/>
    </xf>
    <xf numFmtId="0" fontId="18" fillId="0" borderId="2" xfId="5" applyFont="1" applyBorder="1" applyAlignment="1">
      <alignment vertical="center" wrapText="1"/>
    </xf>
    <xf numFmtId="171" fontId="18" fillId="4" borderId="2" xfId="5" applyNumberFormat="1" applyFont="1" applyFill="1" applyBorder="1" applyAlignment="1">
      <alignment vertical="center"/>
    </xf>
    <xf numFmtId="170" fontId="5" fillId="0" borderId="0" xfId="4" applyNumberFormat="1" applyFont="1" applyBorder="1" applyAlignment="1" applyProtection="1">
      <alignment vertical="center" wrapText="1"/>
      <protection hidden="1"/>
    </xf>
    <xf numFmtId="44" fontId="18" fillId="0" borderId="2" xfId="5" applyNumberFormat="1" applyFont="1" applyBorder="1" applyAlignment="1">
      <alignment vertical="center"/>
    </xf>
    <xf numFmtId="43" fontId="6" fillId="4" borderId="2" xfId="4" applyFont="1" applyFill="1" applyBorder="1" applyProtection="1">
      <protection hidden="1"/>
    </xf>
    <xf numFmtId="43" fontId="6" fillId="0" borderId="2" xfId="4" applyFont="1" applyBorder="1" applyProtection="1">
      <protection hidden="1"/>
    </xf>
    <xf numFmtId="170" fontId="7" fillId="0" borderId="19" xfId="4" applyNumberFormat="1" applyFont="1" applyBorder="1" applyAlignment="1" applyProtection="1">
      <alignment horizontal="center"/>
      <protection hidden="1"/>
    </xf>
    <xf numFmtId="170" fontId="7" fillId="0" borderId="20" xfId="4" applyNumberFormat="1" applyFont="1" applyBorder="1" applyAlignment="1" applyProtection="1">
      <alignment horizontal="center"/>
      <protection hidden="1"/>
    </xf>
    <xf numFmtId="170" fontId="7" fillId="0" borderId="27" xfId="4" applyNumberFormat="1" applyFont="1" applyBorder="1" applyAlignment="1" applyProtection="1">
      <alignment horizontal="center"/>
      <protection hidden="1"/>
    </xf>
    <xf numFmtId="170" fontId="6" fillId="0" borderId="8" xfId="4" applyNumberFormat="1" applyFont="1" applyBorder="1" applyAlignment="1" applyProtection="1">
      <alignment horizontal="center"/>
      <protection locked="0"/>
    </xf>
    <xf numFmtId="170" fontId="5" fillId="0" borderId="37" xfId="4" applyNumberFormat="1" applyFont="1" applyBorder="1" applyAlignment="1" applyProtection="1">
      <alignment horizontal="center" vertical="center"/>
      <protection hidden="1"/>
    </xf>
    <xf numFmtId="170" fontId="5" fillId="0" borderId="38" xfId="4" applyNumberFormat="1" applyFont="1" applyBorder="1" applyAlignment="1" applyProtection="1">
      <alignment horizontal="center" vertical="center"/>
      <protection hidden="1"/>
    </xf>
    <xf numFmtId="170" fontId="5" fillId="0" borderId="21" xfId="4" applyNumberFormat="1" applyFont="1" applyBorder="1" applyAlignment="1" applyProtection="1">
      <alignment horizontal="center" vertical="center"/>
      <protection hidden="1"/>
    </xf>
    <xf numFmtId="170" fontId="5" fillId="0" borderId="1" xfId="4" applyNumberFormat="1" applyFont="1" applyBorder="1" applyAlignment="1" applyProtection="1">
      <alignment horizontal="center" vertical="center"/>
      <protection hidden="1"/>
    </xf>
    <xf numFmtId="170" fontId="5" fillId="0" borderId="0" xfId="4" applyNumberFormat="1" applyFont="1" applyAlignment="1" applyProtection="1">
      <alignment horizontal="center" vertical="center"/>
      <protection hidden="1"/>
    </xf>
    <xf numFmtId="170" fontId="5" fillId="0" borderId="8" xfId="4" applyNumberFormat="1" applyFont="1" applyBorder="1" applyAlignment="1" applyProtection="1">
      <alignment horizontal="center" vertical="center"/>
      <protection hidden="1"/>
    </xf>
    <xf numFmtId="170" fontId="5" fillId="0" borderId="39" xfId="4" applyNumberFormat="1" applyFont="1" applyBorder="1" applyAlignment="1" applyProtection="1">
      <alignment horizontal="center" vertical="center"/>
      <protection hidden="1"/>
    </xf>
    <xf numFmtId="170" fontId="5" fillId="0" borderId="33" xfId="4" applyNumberFormat="1" applyFont="1" applyBorder="1" applyAlignment="1" applyProtection="1">
      <alignment horizontal="center" vertical="center"/>
      <protection hidden="1"/>
    </xf>
    <xf numFmtId="170" fontId="5" fillId="0" borderId="32" xfId="4" applyNumberFormat="1" applyFont="1" applyBorder="1" applyAlignment="1" applyProtection="1">
      <alignment horizontal="center" vertical="center"/>
      <protection hidden="1"/>
    </xf>
    <xf numFmtId="170" fontId="6" fillId="0" borderId="15" xfId="4" applyNumberFormat="1" applyFont="1" applyBorder="1" applyAlignment="1" applyProtection="1">
      <alignment horizontal="center"/>
      <protection hidden="1"/>
    </xf>
    <xf numFmtId="170" fontId="6" fillId="0" borderId="16" xfId="4" applyNumberFormat="1" applyFont="1" applyBorder="1" applyAlignment="1" applyProtection="1">
      <alignment horizontal="center"/>
      <protection hidden="1"/>
    </xf>
    <xf numFmtId="170" fontId="6" fillId="0" borderId="17" xfId="4" applyNumberFormat="1" applyFont="1" applyBorder="1" applyAlignment="1" applyProtection="1">
      <alignment horizontal="center"/>
      <protection hidden="1"/>
    </xf>
    <xf numFmtId="170" fontId="6" fillId="0" borderId="1" xfId="4" applyNumberFormat="1" applyFont="1" applyBorder="1" applyAlignment="1" applyProtection="1">
      <alignment horizontal="center"/>
      <protection hidden="1"/>
    </xf>
    <xf numFmtId="170" fontId="8" fillId="0" borderId="2" xfId="4" applyNumberFormat="1" applyFont="1" applyBorder="1" applyAlignment="1" applyProtection="1">
      <alignment horizontal="center" wrapText="1"/>
      <protection hidden="1"/>
    </xf>
    <xf numFmtId="170" fontId="8" fillId="0" borderId="4" xfId="4" applyNumberFormat="1" applyFont="1" applyBorder="1" applyAlignment="1" applyProtection="1">
      <alignment horizontal="center" wrapText="1"/>
      <protection hidden="1"/>
    </xf>
    <xf numFmtId="170" fontId="6" fillId="0" borderId="2" xfId="4" applyNumberFormat="1" applyFont="1" applyBorder="1" applyAlignment="1" applyProtection="1">
      <alignment horizontal="center" wrapText="1"/>
      <protection hidden="1"/>
    </xf>
    <xf numFmtId="170" fontId="6" fillId="0" borderId="4" xfId="4" applyNumberFormat="1" applyFont="1" applyBorder="1" applyAlignment="1" applyProtection="1">
      <alignment horizontal="center" wrapText="1"/>
      <protection hidden="1"/>
    </xf>
    <xf numFmtId="170" fontId="5" fillId="0" borderId="30" xfId="4" applyNumberFormat="1" applyFont="1" applyBorder="1" applyAlignment="1" applyProtection="1">
      <alignment horizontal="center" vertical="center"/>
      <protection hidden="1"/>
    </xf>
    <xf numFmtId="170" fontId="5" fillId="0" borderId="22" xfId="4" applyNumberFormat="1" applyFont="1" applyBorder="1" applyAlignment="1" applyProtection="1">
      <alignment horizontal="center" vertical="center"/>
      <protection hidden="1"/>
    </xf>
    <xf numFmtId="170" fontId="5" fillId="0" borderId="18" xfId="4" applyNumberFormat="1" applyFont="1" applyBorder="1" applyAlignment="1" applyProtection="1">
      <alignment horizontal="center" vertical="center"/>
      <protection hidden="1"/>
    </xf>
    <xf numFmtId="170" fontId="5" fillId="0" borderId="29" xfId="4" applyNumberFormat="1" applyFont="1" applyBorder="1" applyAlignment="1" applyProtection="1">
      <alignment horizontal="center" vertical="center"/>
      <protection hidden="1"/>
    </xf>
    <xf numFmtId="170" fontId="5" fillId="0" borderId="23" xfId="4" applyNumberFormat="1" applyFont="1" applyBorder="1" applyAlignment="1" applyProtection="1">
      <alignment horizontal="center" vertical="center"/>
      <protection hidden="1"/>
    </xf>
    <xf numFmtId="170" fontId="5" fillId="0" borderId="24" xfId="4" applyNumberFormat="1" applyFont="1" applyBorder="1" applyAlignment="1" applyProtection="1">
      <alignment horizontal="center" vertical="center"/>
      <protection hidden="1"/>
    </xf>
    <xf numFmtId="170" fontId="5" fillId="0" borderId="0" xfId="4" applyNumberFormat="1" applyFont="1" applyAlignment="1" applyProtection="1">
      <alignment horizontal="center"/>
      <protection hidden="1"/>
    </xf>
    <xf numFmtId="170" fontId="5" fillId="2" borderId="25" xfId="4" applyNumberFormat="1" applyFont="1" applyFill="1" applyBorder="1" applyAlignment="1" applyProtection="1">
      <alignment horizontal="center" vertical="center" wrapText="1"/>
      <protection hidden="1"/>
    </xf>
    <xf numFmtId="170" fontId="5" fillId="2" borderId="7" xfId="4" applyNumberFormat="1" applyFont="1" applyFill="1" applyBorder="1" applyAlignment="1" applyProtection="1">
      <alignment horizontal="center" vertical="center" wrapText="1"/>
      <protection hidden="1"/>
    </xf>
    <xf numFmtId="170" fontId="5" fillId="2" borderId="6" xfId="4" applyNumberFormat="1" applyFont="1" applyFill="1" applyBorder="1" applyAlignment="1" applyProtection="1">
      <alignment horizontal="center" vertical="center" wrapText="1"/>
      <protection hidden="1"/>
    </xf>
    <xf numFmtId="170" fontId="5" fillId="0" borderId="35" xfId="4" applyNumberFormat="1" applyFont="1" applyBorder="1" applyAlignment="1" applyProtection="1">
      <alignment horizontal="center" vertical="center"/>
      <protection hidden="1"/>
    </xf>
    <xf numFmtId="170" fontId="5" fillId="0" borderId="36" xfId="4" applyNumberFormat="1" applyFont="1" applyBorder="1" applyAlignment="1" applyProtection="1">
      <alignment horizontal="center" vertical="center"/>
      <protection hidden="1"/>
    </xf>
    <xf numFmtId="170" fontId="5" fillId="2" borderId="25" xfId="4" applyNumberFormat="1" applyFont="1" applyFill="1" applyBorder="1" applyAlignment="1" applyProtection="1">
      <alignment horizontal="center" vertical="center" wrapText="1"/>
      <protection locked="0"/>
    </xf>
    <xf numFmtId="170" fontId="5" fillId="2" borderId="7" xfId="4" applyNumberFormat="1" applyFont="1" applyFill="1" applyBorder="1" applyAlignment="1" applyProtection="1">
      <alignment horizontal="center" vertical="center" wrapText="1"/>
      <protection locked="0"/>
    </xf>
    <xf numFmtId="170" fontId="5" fillId="2" borderId="6" xfId="4" applyNumberFormat="1" applyFont="1" applyFill="1" applyBorder="1" applyAlignment="1" applyProtection="1">
      <alignment horizontal="center" vertical="center" wrapText="1"/>
      <protection locked="0"/>
    </xf>
    <xf numFmtId="170" fontId="5" fillId="0" borderId="15" xfId="4" applyNumberFormat="1" applyFont="1" applyBorder="1" applyAlignment="1" applyProtection="1">
      <alignment horizontal="center" vertical="center"/>
      <protection hidden="1"/>
    </xf>
    <xf numFmtId="170" fontId="5" fillId="0" borderId="16" xfId="4" applyNumberFormat="1" applyFont="1" applyBorder="1" applyAlignment="1" applyProtection="1">
      <alignment horizontal="center" vertical="center"/>
      <protection hidden="1"/>
    </xf>
    <xf numFmtId="170" fontId="5" fillId="0" borderId="17" xfId="4" applyNumberFormat="1" applyFont="1" applyBorder="1" applyAlignment="1" applyProtection="1">
      <alignment horizontal="center" vertical="center"/>
      <protection hidden="1"/>
    </xf>
    <xf numFmtId="43" fontId="5" fillId="0" borderId="34" xfId="4" applyFont="1" applyBorder="1" applyAlignment="1" applyProtection="1">
      <alignment horizontal="center" vertical="center"/>
      <protection hidden="1"/>
    </xf>
    <xf numFmtId="43" fontId="5" fillId="0" borderId="35" xfId="4" applyFont="1" applyBorder="1" applyAlignment="1" applyProtection="1">
      <alignment horizontal="center" vertical="center"/>
      <protection hidden="1"/>
    </xf>
    <xf numFmtId="43" fontId="5" fillId="0" borderId="36" xfId="4" applyFont="1" applyBorder="1" applyAlignment="1" applyProtection="1">
      <alignment horizontal="center" vertical="center"/>
      <protection hidden="1"/>
    </xf>
    <xf numFmtId="43" fontId="5" fillId="0" borderId="30" xfId="4" applyFont="1" applyBorder="1" applyAlignment="1" applyProtection="1">
      <alignment horizontal="center" vertical="center"/>
      <protection hidden="1"/>
    </xf>
    <xf numFmtId="43" fontId="5" fillId="0" borderId="22" xfId="4" applyFont="1" applyBorder="1" applyAlignment="1" applyProtection="1">
      <alignment horizontal="center" vertical="center"/>
      <protection hidden="1"/>
    </xf>
    <xf numFmtId="43" fontId="5" fillId="0" borderId="18" xfId="4" applyFont="1" applyBorder="1" applyAlignment="1" applyProtection="1">
      <alignment horizontal="center" vertical="center"/>
      <protection hidden="1"/>
    </xf>
    <xf numFmtId="43" fontId="5" fillId="0" borderId="29" xfId="4" applyFont="1" applyBorder="1" applyAlignment="1" applyProtection="1">
      <alignment horizontal="center" vertical="center"/>
      <protection hidden="1"/>
    </xf>
    <xf numFmtId="43" fontId="5" fillId="0" borderId="23" xfId="4" applyFont="1" applyBorder="1" applyAlignment="1" applyProtection="1">
      <alignment horizontal="center" vertical="center"/>
      <protection hidden="1"/>
    </xf>
    <xf numFmtId="43" fontId="5" fillId="0" borderId="24" xfId="4" applyFont="1" applyBorder="1" applyAlignment="1" applyProtection="1">
      <alignment horizontal="center" vertical="center"/>
      <protection hidden="1"/>
    </xf>
    <xf numFmtId="170" fontId="5" fillId="0" borderId="15" xfId="4" applyNumberFormat="1" applyFont="1" applyBorder="1" applyAlignment="1" applyProtection="1">
      <alignment horizontal="center"/>
      <protection hidden="1"/>
    </xf>
    <xf numFmtId="170" fontId="5" fillId="0" borderId="16" xfId="4" applyNumberFormat="1" applyFont="1" applyBorder="1" applyAlignment="1" applyProtection="1">
      <alignment horizontal="center"/>
      <protection hidden="1"/>
    </xf>
    <xf numFmtId="170" fontId="5" fillId="0" borderId="17" xfId="4" applyNumberFormat="1" applyFont="1" applyBorder="1" applyAlignment="1" applyProtection="1">
      <alignment horizontal="center"/>
      <protection hidden="1"/>
    </xf>
    <xf numFmtId="170" fontId="5" fillId="0" borderId="34" xfId="4" applyNumberFormat="1" applyFont="1" applyBorder="1" applyAlignment="1" applyProtection="1">
      <alignment horizontal="center" vertical="center"/>
      <protection hidden="1"/>
    </xf>
    <xf numFmtId="165" fontId="6" fillId="0" borderId="7" xfId="0" applyNumberFormat="1" applyFont="1" applyBorder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165" fontId="6" fillId="0" borderId="8" xfId="0" applyNumberFormat="1" applyFont="1" applyBorder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center"/>
      <protection hidden="1"/>
    </xf>
    <xf numFmtId="165" fontId="6" fillId="4" borderId="7" xfId="0" applyNumberFormat="1" applyFont="1" applyFill="1" applyBorder="1" applyAlignment="1" applyProtection="1">
      <alignment horizontal="center"/>
      <protection hidden="1"/>
    </xf>
    <xf numFmtId="0" fontId="6" fillId="4" borderId="7" xfId="0" applyFont="1" applyFill="1" applyBorder="1" applyAlignment="1" applyProtection="1">
      <alignment horizontal="center"/>
      <protection hidden="1"/>
    </xf>
    <xf numFmtId="165" fontId="5" fillId="0" borderId="8" xfId="0" applyNumberFormat="1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left"/>
      <protection locked="0"/>
    </xf>
    <xf numFmtId="168" fontId="13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0" xfId="0" applyFont="1" applyAlignment="1">
      <alignment horizontal="left"/>
    </xf>
  </cellXfs>
  <cellStyles count="6">
    <cellStyle name="Comma" xfId="4" builtinId="3"/>
    <cellStyle name="Comma 3" xfId="3" xr:uid="{6322AF04-D2E7-498B-AE7F-68DB60256F56}"/>
    <cellStyle name="Normal" xfId="0" builtinId="0"/>
    <cellStyle name="Normal 6" xfId="5" xr:uid="{F354EB3D-3857-4030-B78E-0FE179842598}"/>
    <cellStyle name="Normal_Sheet1" xfId="2" xr:uid="{7A06B68B-039D-44B9-84DA-A0226F78497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9314</xdr:colOff>
      <xdr:row>0</xdr:row>
      <xdr:rowOff>46990</xdr:rowOff>
    </xdr:from>
    <xdr:to>
      <xdr:col>9</xdr:col>
      <xdr:colOff>1056428</xdr:colOff>
      <xdr:row>3</xdr:row>
      <xdr:rowOff>145732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8064" y="46990"/>
          <a:ext cx="2165773" cy="540067"/>
        </a:xfrm>
        <a:prstGeom prst="rect">
          <a:avLst/>
        </a:prstGeom>
      </xdr:spPr>
    </xdr:pic>
    <xdr:clientData/>
  </xdr:twoCellAnchor>
  <xdr:oneCellAnchor>
    <xdr:from>
      <xdr:col>8</xdr:col>
      <xdr:colOff>22860</xdr:colOff>
      <xdr:row>35</xdr:row>
      <xdr:rowOff>7620</xdr:rowOff>
    </xdr:from>
    <xdr:ext cx="2217420" cy="54892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3220" y="4960620"/>
          <a:ext cx="2217420" cy="548920"/>
        </a:xfrm>
        <a:prstGeom prst="rect">
          <a:avLst/>
        </a:prstGeom>
      </xdr:spPr>
    </xdr:pic>
    <xdr:clientData/>
  </xdr:oneCellAnchor>
  <xdr:oneCellAnchor>
    <xdr:from>
      <xdr:col>7</xdr:col>
      <xdr:colOff>946573</xdr:colOff>
      <xdr:row>70</xdr:row>
      <xdr:rowOff>15664</xdr:rowOff>
    </xdr:from>
    <xdr:ext cx="2301240" cy="569669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4073" y="9784081"/>
          <a:ext cx="2301240" cy="569669"/>
        </a:xfrm>
        <a:prstGeom prst="rect">
          <a:avLst/>
        </a:prstGeom>
      </xdr:spPr>
    </xdr:pic>
    <xdr:clientData/>
  </xdr:oneCellAnchor>
  <xdr:oneCellAnchor>
    <xdr:from>
      <xdr:col>7</xdr:col>
      <xdr:colOff>970704</xdr:colOff>
      <xdr:row>106</xdr:row>
      <xdr:rowOff>107528</xdr:rowOff>
    </xdr:from>
    <xdr:ext cx="2225040" cy="550806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8204" y="14659611"/>
          <a:ext cx="2225040" cy="550806"/>
        </a:xfrm>
        <a:prstGeom prst="rect">
          <a:avLst/>
        </a:prstGeom>
      </xdr:spPr>
    </xdr:pic>
    <xdr:clientData/>
  </xdr:oneCellAnchor>
  <xdr:oneCellAnchor>
    <xdr:from>
      <xdr:col>7</xdr:col>
      <xdr:colOff>744220</xdr:colOff>
      <xdr:row>142</xdr:row>
      <xdr:rowOff>93980</xdr:rowOff>
    </xdr:from>
    <xdr:ext cx="2487384" cy="615749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7120" y="24427180"/>
          <a:ext cx="2487384" cy="615749"/>
        </a:xfrm>
        <a:prstGeom prst="rect">
          <a:avLst/>
        </a:prstGeom>
      </xdr:spPr>
    </xdr:pic>
    <xdr:clientData/>
  </xdr:oneCellAnchor>
  <xdr:oneCellAnchor>
    <xdr:from>
      <xdr:col>7</xdr:col>
      <xdr:colOff>731520</xdr:colOff>
      <xdr:row>180</xdr:row>
      <xdr:rowOff>81280</xdr:rowOff>
    </xdr:from>
    <xdr:ext cx="2487384" cy="615749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4420" y="30713680"/>
          <a:ext cx="2487384" cy="615749"/>
        </a:xfrm>
        <a:prstGeom prst="rect">
          <a:avLst/>
        </a:prstGeom>
      </xdr:spPr>
    </xdr:pic>
    <xdr:clientData/>
  </xdr:oneCellAnchor>
  <xdr:oneCellAnchor>
    <xdr:from>
      <xdr:col>7</xdr:col>
      <xdr:colOff>1041823</xdr:colOff>
      <xdr:row>217</xdr:row>
      <xdr:rowOff>118111</xdr:rowOff>
    </xdr:from>
    <xdr:ext cx="2220684" cy="54972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9323" y="29169361"/>
          <a:ext cx="2220684" cy="5497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944880</xdr:colOff>
      <xdr:row>2</xdr:row>
      <xdr:rowOff>7620</xdr:rowOff>
    </xdr:from>
    <xdr:to>
      <xdr:col>12</xdr:col>
      <xdr:colOff>48984</xdr:colOff>
      <xdr:row>5</xdr:row>
      <xdr:rowOff>74729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4620" y="50688240"/>
          <a:ext cx="2487384" cy="615749"/>
        </a:xfrm>
        <a:prstGeom prst="rect">
          <a:avLst/>
        </a:prstGeom>
      </xdr:spPr>
    </xdr:pic>
    <xdr:clientData/>
  </xdr:twoCellAnchor>
  <xdr:oneCellAnchor>
    <xdr:from>
      <xdr:col>7</xdr:col>
      <xdr:colOff>944880</xdr:colOff>
      <xdr:row>36</xdr:row>
      <xdr:rowOff>7620</xdr:rowOff>
    </xdr:from>
    <xdr:ext cx="2487384" cy="615749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4620" y="55702200"/>
          <a:ext cx="2487384" cy="615749"/>
        </a:xfrm>
        <a:prstGeom prst="rect">
          <a:avLst/>
        </a:prstGeom>
      </xdr:spPr>
    </xdr:pic>
    <xdr:clientData/>
  </xdr:oneCellAnchor>
  <xdr:oneCellAnchor>
    <xdr:from>
      <xdr:col>8</xdr:col>
      <xdr:colOff>34572</xdr:colOff>
      <xdr:row>68</xdr:row>
      <xdr:rowOff>7621</xdr:rowOff>
    </xdr:from>
    <xdr:ext cx="2247072" cy="55626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932" y="60426601"/>
          <a:ext cx="2247072" cy="556260"/>
        </a:xfrm>
        <a:prstGeom prst="rect">
          <a:avLst/>
        </a:prstGeom>
      </xdr:spPr>
    </xdr:pic>
    <xdr:clientData/>
  </xdr:oneCellAnchor>
  <xdr:oneCellAnchor>
    <xdr:from>
      <xdr:col>8</xdr:col>
      <xdr:colOff>7620</xdr:colOff>
      <xdr:row>100</xdr:row>
      <xdr:rowOff>7621</xdr:rowOff>
    </xdr:from>
    <xdr:ext cx="2274024" cy="562932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7980" y="65151001"/>
          <a:ext cx="2274024" cy="562932"/>
        </a:xfrm>
        <a:prstGeom prst="rect">
          <a:avLst/>
        </a:prstGeom>
      </xdr:spPr>
    </xdr:pic>
    <xdr:clientData/>
  </xdr:oneCellAnchor>
  <xdr:oneCellAnchor>
    <xdr:from>
      <xdr:col>8</xdr:col>
      <xdr:colOff>15240</xdr:colOff>
      <xdr:row>132</xdr:row>
      <xdr:rowOff>7621</xdr:rowOff>
    </xdr:from>
    <xdr:ext cx="2266404" cy="561046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69875401"/>
          <a:ext cx="2266404" cy="561046"/>
        </a:xfrm>
        <a:prstGeom prst="rect">
          <a:avLst/>
        </a:prstGeom>
      </xdr:spPr>
    </xdr:pic>
    <xdr:clientData/>
  </xdr:oneCellAnchor>
  <xdr:oneCellAnchor>
    <xdr:from>
      <xdr:col>8</xdr:col>
      <xdr:colOff>53340</xdr:colOff>
      <xdr:row>164</xdr:row>
      <xdr:rowOff>7621</xdr:rowOff>
    </xdr:from>
    <xdr:ext cx="2228304" cy="551614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74599801"/>
          <a:ext cx="2228304" cy="551614"/>
        </a:xfrm>
        <a:prstGeom prst="rect">
          <a:avLst/>
        </a:prstGeom>
      </xdr:spPr>
    </xdr:pic>
    <xdr:clientData/>
  </xdr:oneCellAnchor>
  <xdr:oneCellAnchor>
    <xdr:from>
      <xdr:col>8</xdr:col>
      <xdr:colOff>38100</xdr:colOff>
      <xdr:row>196</xdr:row>
      <xdr:rowOff>7620</xdr:rowOff>
    </xdr:from>
    <xdr:ext cx="2243544" cy="555387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8460" y="79324200"/>
          <a:ext cx="2243544" cy="5553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54E9-6222-4651-A44F-14131640B3A6}">
  <dimension ref="A2:E27"/>
  <sheetViews>
    <sheetView tabSelected="1" view="pageBreakPreview" topLeftCell="A7" zoomScale="120" zoomScaleNormal="100" zoomScaleSheetLayoutView="120" workbookViewId="0">
      <selection activeCell="D19" sqref="D19"/>
    </sheetView>
  </sheetViews>
  <sheetFormatPr defaultColWidth="9" defaultRowHeight="12.5" x14ac:dyDescent="0.35"/>
  <cols>
    <col min="1" max="1" width="51.08984375" style="157" customWidth="1"/>
    <col min="2" max="2" width="10.6328125" style="157" customWidth="1"/>
    <col min="3" max="3" width="11.36328125" style="158" customWidth="1"/>
    <col min="4" max="4" width="11.08984375" style="157" customWidth="1"/>
    <col min="5" max="5" width="10.26953125" style="157" customWidth="1"/>
    <col min="6" max="98" width="9" style="157"/>
    <col min="99" max="99" width="16.6328125" style="157" bestFit="1" customWidth="1"/>
    <col min="100" max="16384" width="9" style="157"/>
  </cols>
  <sheetData>
    <row r="2" spans="1:5" ht="13" x14ac:dyDescent="0.35">
      <c r="A2" s="161" t="s">
        <v>95</v>
      </c>
      <c r="B2" s="162" t="s">
        <v>96</v>
      </c>
      <c r="C2" s="166" t="s">
        <v>16</v>
      </c>
      <c r="D2" s="165" t="s">
        <v>17</v>
      </c>
      <c r="E2" s="165" t="s">
        <v>18</v>
      </c>
    </row>
    <row r="3" spans="1:5" x14ac:dyDescent="0.35">
      <c r="A3" s="163" t="s">
        <v>123</v>
      </c>
      <c r="B3" s="163" t="s">
        <v>99</v>
      </c>
      <c r="C3" s="164"/>
      <c r="D3" s="166"/>
      <c r="E3" s="166"/>
    </row>
    <row r="4" spans="1:5" ht="15" customHeight="1" x14ac:dyDescent="0.35">
      <c r="A4" s="163" t="s">
        <v>104</v>
      </c>
      <c r="B4" s="163" t="s">
        <v>98</v>
      </c>
      <c r="C4" s="167">
        <f>C3/9*1.1</f>
        <v>0</v>
      </c>
      <c r="D4" s="167">
        <f t="shared" ref="D4:E4" si="0">D3/9*1.1</f>
        <v>0</v>
      </c>
      <c r="E4" s="167">
        <f t="shared" si="0"/>
        <v>0</v>
      </c>
    </row>
    <row r="5" spans="1:5" ht="15" customHeight="1" x14ac:dyDescent="0.35">
      <c r="A5" s="163" t="s">
        <v>118</v>
      </c>
      <c r="B5" s="163" t="s">
        <v>98</v>
      </c>
      <c r="C5" s="167">
        <f>C3/9*1.8</f>
        <v>0</v>
      </c>
      <c r="D5" s="167">
        <f>D3/9*1.8</f>
        <v>0</v>
      </c>
      <c r="E5" s="167">
        <f>E3/9*1.8</f>
        <v>0</v>
      </c>
    </row>
    <row r="6" spans="1:5" ht="15" customHeight="1" x14ac:dyDescent="0.35">
      <c r="A6" s="163" t="s">
        <v>119</v>
      </c>
      <c r="B6" s="163" t="s">
        <v>98</v>
      </c>
      <c r="C6" s="167">
        <f>C3/9*2.5</f>
        <v>0</v>
      </c>
      <c r="D6" s="167">
        <f>D3/9*2.5</f>
        <v>0</v>
      </c>
      <c r="E6" s="167">
        <f>E3/9*2.5</f>
        <v>0</v>
      </c>
    </row>
    <row r="7" spans="1:5" ht="15" customHeight="1" x14ac:dyDescent="0.35">
      <c r="A7" s="163" t="s">
        <v>105</v>
      </c>
      <c r="B7" s="163" t="s">
        <v>97</v>
      </c>
      <c r="C7" s="173"/>
      <c r="D7" s="166"/>
      <c r="E7" s="166"/>
    </row>
    <row r="8" spans="1:5" ht="15" customHeight="1" x14ac:dyDescent="0.35">
      <c r="A8" s="159" t="s">
        <v>107</v>
      </c>
      <c r="B8" s="172" t="s">
        <v>97</v>
      </c>
      <c r="C8" s="175"/>
      <c r="D8" s="166"/>
      <c r="E8" s="166"/>
    </row>
    <row r="9" spans="1:5" ht="15" customHeight="1" x14ac:dyDescent="0.35">
      <c r="A9" s="163" t="s">
        <v>100</v>
      </c>
      <c r="B9" s="163" t="s">
        <v>98</v>
      </c>
      <c r="C9" s="167">
        <f>C8/9*1.1</f>
        <v>0</v>
      </c>
      <c r="D9" s="167">
        <f t="shared" ref="D9:E9" si="1">D8/9*1.1</f>
        <v>0</v>
      </c>
      <c r="E9" s="167">
        <f t="shared" si="1"/>
        <v>0</v>
      </c>
    </row>
    <row r="10" spans="1:5" ht="15" customHeight="1" x14ac:dyDescent="0.35">
      <c r="A10" s="163" t="s">
        <v>101</v>
      </c>
      <c r="B10" s="163" t="s">
        <v>98</v>
      </c>
      <c r="C10" s="167">
        <f>C9*2</f>
        <v>0</v>
      </c>
      <c r="D10" s="167">
        <f t="shared" ref="D10:E10" si="2">D9*2</f>
        <v>0</v>
      </c>
      <c r="E10" s="167">
        <f t="shared" si="2"/>
        <v>0</v>
      </c>
    </row>
    <row r="11" spans="1:5" ht="15" customHeight="1" x14ac:dyDescent="0.35">
      <c r="A11" s="163" t="s">
        <v>102</v>
      </c>
      <c r="B11" s="163" t="s">
        <v>97</v>
      </c>
      <c r="C11" s="173"/>
      <c r="D11" s="166"/>
      <c r="E11" s="166"/>
    </row>
    <row r="12" spans="1:5" ht="15" customHeight="1" x14ac:dyDescent="0.35">
      <c r="A12" s="163" t="s">
        <v>103</v>
      </c>
      <c r="B12" s="163" t="s">
        <v>98</v>
      </c>
      <c r="C12" s="164"/>
      <c r="D12" s="166"/>
      <c r="E12" s="166"/>
    </row>
    <row r="13" spans="1:5" ht="15" customHeight="1" x14ac:dyDescent="0.35">
      <c r="A13" s="168" t="s">
        <v>120</v>
      </c>
      <c r="B13" s="163" t="s">
        <v>106</v>
      </c>
      <c r="C13" s="164"/>
      <c r="D13" s="166"/>
      <c r="E13" s="166"/>
    </row>
    <row r="14" spans="1:5" ht="15" customHeight="1" x14ac:dyDescent="0.35">
      <c r="A14" s="168" t="s">
        <v>121</v>
      </c>
      <c r="B14" s="163" t="s">
        <v>106</v>
      </c>
      <c r="C14" s="164"/>
      <c r="D14" s="166"/>
      <c r="E14" s="166"/>
    </row>
    <row r="15" spans="1:5" ht="15" customHeight="1" x14ac:dyDescent="0.35">
      <c r="A15" s="168" t="s">
        <v>110</v>
      </c>
      <c r="B15" s="163" t="s">
        <v>106</v>
      </c>
      <c r="C15" s="164"/>
      <c r="D15" s="166"/>
      <c r="E15" s="166"/>
    </row>
    <row r="16" spans="1:5" x14ac:dyDescent="0.35">
      <c r="A16" s="170" t="s">
        <v>30</v>
      </c>
      <c r="B16" s="165" t="s">
        <v>97</v>
      </c>
      <c r="C16" s="166"/>
      <c r="D16" s="166"/>
      <c r="E16" s="166"/>
    </row>
    <row r="17" spans="1:5" x14ac:dyDescent="0.35">
      <c r="A17" s="170" t="s">
        <v>31</v>
      </c>
      <c r="B17" s="165" t="s">
        <v>97</v>
      </c>
      <c r="C17" s="166"/>
      <c r="D17" s="166"/>
      <c r="E17" s="166"/>
    </row>
    <row r="18" spans="1:5" x14ac:dyDescent="0.35">
      <c r="A18" s="170" t="s">
        <v>44</v>
      </c>
      <c r="B18" s="165" t="s">
        <v>97</v>
      </c>
      <c r="C18" s="166"/>
      <c r="D18" s="166"/>
      <c r="E18" s="166"/>
    </row>
    <row r="19" spans="1:5" ht="25" x14ac:dyDescent="0.35">
      <c r="A19" s="171" t="s">
        <v>51</v>
      </c>
      <c r="B19" s="165" t="s">
        <v>108</v>
      </c>
      <c r="C19" s="166"/>
      <c r="D19" s="166"/>
      <c r="E19" s="166"/>
    </row>
    <row r="20" spans="1:5" x14ac:dyDescent="0.35">
      <c r="A20" s="160"/>
    </row>
    <row r="21" spans="1:5" x14ac:dyDescent="0.35">
      <c r="A21" s="174" t="s">
        <v>124</v>
      </c>
    </row>
    <row r="22" spans="1:5" x14ac:dyDescent="0.35">
      <c r="A22" s="163" t="s">
        <v>111</v>
      </c>
      <c r="B22" s="165" t="s">
        <v>117</v>
      </c>
      <c r="C22" s="166"/>
      <c r="D22" s="165"/>
      <c r="E22" s="165"/>
    </row>
    <row r="23" spans="1:5" x14ac:dyDescent="0.35">
      <c r="A23" s="163" t="s">
        <v>112</v>
      </c>
      <c r="B23" s="165" t="s">
        <v>117</v>
      </c>
      <c r="C23" s="166"/>
      <c r="D23" s="165"/>
      <c r="E23" s="165"/>
    </row>
    <row r="24" spans="1:5" x14ac:dyDescent="0.35">
      <c r="A24" s="163" t="s">
        <v>113</v>
      </c>
      <c r="B24" s="165" t="s">
        <v>117</v>
      </c>
      <c r="C24" s="166"/>
      <c r="D24" s="165"/>
      <c r="E24" s="165"/>
    </row>
    <row r="25" spans="1:5" x14ac:dyDescent="0.35">
      <c r="A25" s="163" t="s">
        <v>114</v>
      </c>
      <c r="B25" s="165"/>
      <c r="C25" s="166"/>
      <c r="D25" s="165"/>
      <c r="E25" s="165"/>
    </row>
    <row r="26" spans="1:5" x14ac:dyDescent="0.35">
      <c r="A26" s="163" t="s">
        <v>115</v>
      </c>
      <c r="B26" s="165" t="s">
        <v>117</v>
      </c>
      <c r="C26" s="166"/>
      <c r="D26" s="165"/>
      <c r="E26" s="165"/>
    </row>
    <row r="27" spans="1:5" x14ac:dyDescent="0.35">
      <c r="A27" s="163" t="s">
        <v>116</v>
      </c>
      <c r="B27" s="165" t="s">
        <v>117</v>
      </c>
      <c r="C27" s="166"/>
      <c r="D27" s="165"/>
      <c r="E27" s="165"/>
    </row>
  </sheetData>
  <dataValidations count="2">
    <dataValidation type="list" allowBlank="1" showInputMessage="1" showErrorMessage="1" sqref="B9:B15 B3:B7" xr:uid="{A3533C3F-3F4E-4839-B195-91E5F042A620}">
      <formula1>$CU$2:$CU$2</formula1>
    </dataValidation>
    <dataValidation type="list" allowBlank="1" showInputMessage="1" showErrorMessage="1" sqref="A22:A27" xr:uid="{EE5074FC-EFFB-4BB9-A3BE-DE5EC613E287}">
      <formula1>$DC$1:$DC$23</formula1>
    </dataValidation>
  </dataValidations>
  <pageMargins left="0.7" right="0.7" top="0.75" bottom="0.75" header="0.3" footer="0.3"/>
  <pageSetup paperSize="9" scale="92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2"/>
  <sheetViews>
    <sheetView view="pageBreakPreview" zoomScale="80" zoomScaleNormal="100" zoomScaleSheetLayoutView="80" workbookViewId="0">
      <selection activeCell="B237" sqref="B237:C237"/>
    </sheetView>
  </sheetViews>
  <sheetFormatPr defaultColWidth="8.81640625" defaultRowHeight="11.5" x14ac:dyDescent="0.25"/>
  <cols>
    <col min="1" max="1" width="27" style="77" customWidth="1"/>
    <col min="2" max="4" width="9.1796875" style="77" bestFit="1" customWidth="1"/>
    <col min="5" max="7" width="9.36328125" style="77" bestFit="1" customWidth="1"/>
    <col min="8" max="8" width="16.7265625" style="77" customWidth="1"/>
    <col min="9" max="9" width="16.81640625" style="77" customWidth="1"/>
    <col min="10" max="10" width="17.26953125" style="77" customWidth="1"/>
    <col min="11" max="16384" width="8.81640625" style="77"/>
  </cols>
  <sheetData>
    <row r="1" spans="1:10" x14ac:dyDescent="0.25">
      <c r="A1" s="205" t="s">
        <v>50</v>
      </c>
      <c r="B1" s="205"/>
      <c r="C1" s="205"/>
      <c r="D1" s="205"/>
      <c r="E1" s="205"/>
      <c r="F1" s="205"/>
      <c r="G1" s="205"/>
    </row>
    <row r="3" spans="1:10" x14ac:dyDescent="0.25">
      <c r="A3" s="78" t="s">
        <v>28</v>
      </c>
      <c r="B3" s="181"/>
      <c r="C3" s="181"/>
      <c r="D3" s="181"/>
      <c r="E3" s="181"/>
    </row>
    <row r="4" spans="1:10" ht="12" thickBot="1" x14ac:dyDescent="0.3"/>
    <row r="5" spans="1:10" ht="12" thickBot="1" x14ac:dyDescent="0.3">
      <c r="A5" s="79" t="s">
        <v>27</v>
      </c>
      <c r="B5" s="178" t="s">
        <v>56</v>
      </c>
      <c r="C5" s="179"/>
      <c r="D5" s="180"/>
      <c r="E5" s="80" t="s">
        <v>8</v>
      </c>
      <c r="F5" s="80" t="s">
        <v>9</v>
      </c>
      <c r="G5" s="81" t="s">
        <v>10</v>
      </c>
      <c r="H5" s="82" t="s">
        <v>12</v>
      </c>
      <c r="I5" s="83" t="s">
        <v>11</v>
      </c>
      <c r="J5" s="84" t="s">
        <v>13</v>
      </c>
    </row>
    <row r="6" spans="1:10" x14ac:dyDescent="0.25">
      <c r="A6" s="85"/>
      <c r="B6" s="86" t="s">
        <v>16</v>
      </c>
      <c r="C6" s="87" t="s">
        <v>26</v>
      </c>
      <c r="D6" s="88" t="s">
        <v>18</v>
      </c>
      <c r="E6" s="217"/>
      <c r="F6" s="220"/>
      <c r="G6" s="223"/>
      <c r="H6" s="89"/>
      <c r="I6" s="90"/>
      <c r="J6" s="91"/>
    </row>
    <row r="7" spans="1:10" x14ac:dyDescent="0.25">
      <c r="A7" s="85" t="s">
        <v>0</v>
      </c>
      <c r="B7" s="206" t="s">
        <v>24</v>
      </c>
      <c r="C7" s="207"/>
      <c r="D7" s="208"/>
      <c r="E7" s="218"/>
      <c r="F7" s="221"/>
      <c r="G7" s="224"/>
      <c r="H7" s="89"/>
      <c r="I7" s="90"/>
      <c r="J7" s="91"/>
    </row>
    <row r="8" spans="1:10" x14ac:dyDescent="0.25">
      <c r="A8" s="92" t="s">
        <v>1</v>
      </c>
      <c r="B8" s="93">
        <v>5796</v>
      </c>
      <c r="C8" s="94">
        <v>5911</v>
      </c>
      <c r="D8" s="95">
        <v>5680</v>
      </c>
      <c r="E8" s="218"/>
      <c r="F8" s="221"/>
      <c r="G8" s="224"/>
      <c r="H8" s="96">
        <f>B8*$E$6</f>
        <v>0</v>
      </c>
      <c r="I8" s="96">
        <f>C8*$F$6</f>
        <v>0</v>
      </c>
      <c r="J8" s="96">
        <f>D8*$G$6</f>
        <v>0</v>
      </c>
    </row>
    <row r="9" spans="1:10" x14ac:dyDescent="0.25">
      <c r="A9" s="92" t="s">
        <v>2</v>
      </c>
      <c r="B9" s="97">
        <v>9278</v>
      </c>
      <c r="C9" s="97">
        <v>9282</v>
      </c>
      <c r="D9" s="97">
        <v>9282</v>
      </c>
      <c r="E9" s="218"/>
      <c r="F9" s="221"/>
      <c r="G9" s="224"/>
      <c r="H9" s="96">
        <f t="shared" ref="H9:H14" si="0">B9*$E$6</f>
        <v>0</v>
      </c>
      <c r="I9" s="96">
        <f t="shared" ref="I9:I14" si="1">C9*$F$6</f>
        <v>0</v>
      </c>
      <c r="J9" s="96">
        <f t="shared" ref="J9:J14" si="2">D9*$G$6</f>
        <v>0</v>
      </c>
    </row>
    <row r="10" spans="1:10" x14ac:dyDescent="0.25">
      <c r="A10" s="92" t="s">
        <v>3</v>
      </c>
      <c r="B10" s="93">
        <v>9000</v>
      </c>
      <c r="C10" s="94">
        <v>9000</v>
      </c>
      <c r="D10" s="95">
        <v>9000</v>
      </c>
      <c r="E10" s="218"/>
      <c r="F10" s="221"/>
      <c r="G10" s="224"/>
      <c r="H10" s="96">
        <f t="shared" si="0"/>
        <v>0</v>
      </c>
      <c r="I10" s="96">
        <f t="shared" si="1"/>
        <v>0</v>
      </c>
      <c r="J10" s="96">
        <f t="shared" si="2"/>
        <v>0</v>
      </c>
    </row>
    <row r="11" spans="1:10" x14ac:dyDescent="0.25">
      <c r="A11" s="92" t="s">
        <v>4</v>
      </c>
      <c r="B11" s="93">
        <v>11000</v>
      </c>
      <c r="C11" s="94">
        <v>11000</v>
      </c>
      <c r="D11" s="95">
        <v>11000</v>
      </c>
      <c r="E11" s="218"/>
      <c r="F11" s="221"/>
      <c r="G11" s="224"/>
      <c r="H11" s="96">
        <f t="shared" si="0"/>
        <v>0</v>
      </c>
      <c r="I11" s="96">
        <f t="shared" si="1"/>
        <v>0</v>
      </c>
      <c r="J11" s="96">
        <f t="shared" si="2"/>
        <v>0</v>
      </c>
    </row>
    <row r="12" spans="1:10" x14ac:dyDescent="0.25">
      <c r="A12" s="92" t="s">
        <v>5</v>
      </c>
      <c r="B12" s="93">
        <v>2500</v>
      </c>
      <c r="C12" s="94">
        <v>2500</v>
      </c>
      <c r="D12" s="95">
        <v>2500</v>
      </c>
      <c r="E12" s="218"/>
      <c r="F12" s="221"/>
      <c r="G12" s="224"/>
      <c r="H12" s="96">
        <f t="shared" si="0"/>
        <v>0</v>
      </c>
      <c r="I12" s="96">
        <f t="shared" si="1"/>
        <v>0</v>
      </c>
      <c r="J12" s="96">
        <f t="shared" si="2"/>
        <v>0</v>
      </c>
    </row>
    <row r="13" spans="1:10" x14ac:dyDescent="0.25">
      <c r="A13" s="92" t="s">
        <v>6</v>
      </c>
      <c r="B13" s="93">
        <v>5355</v>
      </c>
      <c r="C13" s="94">
        <v>5500</v>
      </c>
      <c r="D13" s="95">
        <v>5500</v>
      </c>
      <c r="E13" s="218"/>
      <c r="F13" s="221"/>
      <c r="G13" s="224"/>
      <c r="H13" s="96">
        <f t="shared" si="0"/>
        <v>0</v>
      </c>
      <c r="I13" s="96">
        <f t="shared" si="1"/>
        <v>0</v>
      </c>
      <c r="J13" s="96">
        <f t="shared" si="2"/>
        <v>0</v>
      </c>
    </row>
    <row r="14" spans="1:10" x14ac:dyDescent="0.25">
      <c r="A14" s="92" t="s">
        <v>7</v>
      </c>
      <c r="B14" s="93">
        <v>3200</v>
      </c>
      <c r="C14" s="94">
        <v>3200</v>
      </c>
      <c r="D14" s="95">
        <v>3200</v>
      </c>
      <c r="E14" s="218"/>
      <c r="F14" s="221"/>
      <c r="G14" s="224"/>
      <c r="H14" s="96">
        <f t="shared" si="0"/>
        <v>0</v>
      </c>
      <c r="I14" s="96">
        <f t="shared" si="1"/>
        <v>0</v>
      </c>
      <c r="J14" s="96">
        <f t="shared" si="2"/>
        <v>0</v>
      </c>
    </row>
    <row r="15" spans="1:10" ht="15" customHeight="1" x14ac:dyDescent="0.25">
      <c r="A15" s="98" t="s">
        <v>49</v>
      </c>
      <c r="B15" s="93">
        <v>275</v>
      </c>
      <c r="C15" s="94">
        <v>275</v>
      </c>
      <c r="D15" s="95">
        <v>275</v>
      </c>
      <c r="E15" s="218"/>
      <c r="F15" s="221"/>
      <c r="G15" s="224"/>
      <c r="H15" s="96">
        <f>B15*$E$6</f>
        <v>0</v>
      </c>
      <c r="I15" s="96">
        <f>C15*$F$6</f>
        <v>0</v>
      </c>
      <c r="J15" s="96">
        <f t="shared" ref="J15" si="3">D15*$G$6</f>
        <v>0</v>
      </c>
    </row>
    <row r="16" spans="1:10" ht="23" x14ac:dyDescent="0.25">
      <c r="A16" s="92" t="s">
        <v>42</v>
      </c>
      <c r="B16" s="99">
        <v>1888</v>
      </c>
      <c r="C16" s="99">
        <v>1888</v>
      </c>
      <c r="D16" s="99">
        <v>1888</v>
      </c>
      <c r="E16" s="218"/>
      <c r="F16" s="221"/>
      <c r="G16" s="224"/>
      <c r="H16" s="96">
        <f t="shared" ref="H16" si="4">B16*$E$6</f>
        <v>0</v>
      </c>
      <c r="I16" s="96">
        <f t="shared" ref="I16" si="5">C16*$F$6</f>
        <v>0</v>
      </c>
      <c r="J16" s="96">
        <f>D16*$G$6</f>
        <v>0</v>
      </c>
    </row>
    <row r="17" spans="1:10" ht="15.5" customHeight="1" x14ac:dyDescent="0.25">
      <c r="A17" s="92" t="s">
        <v>55</v>
      </c>
      <c r="B17" s="99">
        <v>800</v>
      </c>
      <c r="C17" s="99">
        <v>800</v>
      </c>
      <c r="D17" s="99">
        <v>800</v>
      </c>
      <c r="E17" s="219"/>
      <c r="F17" s="222"/>
      <c r="G17" s="225"/>
      <c r="H17" s="96">
        <f>B17*E6</f>
        <v>0</v>
      </c>
      <c r="I17" s="96">
        <f>C17*F6</f>
        <v>0</v>
      </c>
      <c r="J17" s="96">
        <f>D17*G6</f>
        <v>0</v>
      </c>
    </row>
    <row r="18" spans="1:10" ht="16.899999999999999" customHeight="1" x14ac:dyDescent="0.25">
      <c r="A18" s="100"/>
      <c r="B18" s="101"/>
      <c r="C18" s="101"/>
      <c r="D18" s="101"/>
      <c r="E18" s="195" t="s">
        <v>15</v>
      </c>
      <c r="F18" s="195"/>
      <c r="G18" s="196"/>
      <c r="H18" s="130">
        <f>SUM(H8:H17)</f>
        <v>0</v>
      </c>
      <c r="I18" s="130">
        <f>SUM(I8:I17)</f>
        <v>0</v>
      </c>
      <c r="J18" s="130">
        <f>SUM(J8:J17)</f>
        <v>0</v>
      </c>
    </row>
    <row r="19" spans="1:10" ht="16.899999999999999" customHeight="1" thickBot="1" x14ac:dyDescent="0.3">
      <c r="A19" s="100"/>
      <c r="B19" s="101"/>
      <c r="C19" s="101"/>
      <c r="D19" s="101"/>
      <c r="E19" s="197" t="s">
        <v>14</v>
      </c>
      <c r="F19" s="197"/>
      <c r="G19" s="198"/>
      <c r="H19" s="214">
        <f>SUM(H18:J18)</f>
        <v>0</v>
      </c>
      <c r="I19" s="215"/>
      <c r="J19" s="216"/>
    </row>
    <row r="20" spans="1:10" x14ac:dyDescent="0.25">
      <c r="B20" s="101"/>
      <c r="C20" s="101"/>
      <c r="D20" s="101"/>
      <c r="E20" s="103"/>
      <c r="F20" s="103"/>
      <c r="G20" s="104"/>
      <c r="H20" s="194"/>
      <c r="I20" s="194"/>
      <c r="J20" s="194"/>
    </row>
    <row r="21" spans="1:10" x14ac:dyDescent="0.25">
      <c r="A21" s="105" t="s">
        <v>29</v>
      </c>
      <c r="B21" s="106" t="s">
        <v>16</v>
      </c>
      <c r="C21" s="106" t="s">
        <v>26</v>
      </c>
      <c r="D21" s="106" t="s">
        <v>18</v>
      </c>
      <c r="E21" s="107" t="s">
        <v>8</v>
      </c>
      <c r="F21" s="107" t="s">
        <v>9</v>
      </c>
      <c r="G21" s="107" t="s">
        <v>10</v>
      </c>
      <c r="H21" s="107" t="s">
        <v>12</v>
      </c>
      <c r="I21" s="107" t="s">
        <v>11</v>
      </c>
      <c r="J21" s="107" t="s">
        <v>13</v>
      </c>
    </row>
    <row r="22" spans="1:10" x14ac:dyDescent="0.25">
      <c r="A22" s="108" t="s">
        <v>52</v>
      </c>
      <c r="B22" s="109">
        <v>2900</v>
      </c>
      <c r="C22" s="110">
        <v>2900</v>
      </c>
      <c r="D22" s="109">
        <v>2900</v>
      </c>
      <c r="E22" s="176"/>
      <c r="F22" s="176"/>
      <c r="G22" s="176"/>
      <c r="H22" s="111">
        <f>B22*E22</f>
        <v>0</v>
      </c>
      <c r="I22" s="111">
        <f>C22*F22</f>
        <v>0</v>
      </c>
      <c r="J22" s="111">
        <f>D22*G22</f>
        <v>0</v>
      </c>
    </row>
    <row r="23" spans="1:10" x14ac:dyDescent="0.25">
      <c r="A23" s="108" t="s">
        <v>122</v>
      </c>
      <c r="B23" s="109">
        <v>2000</v>
      </c>
      <c r="C23" s="110">
        <v>2000</v>
      </c>
      <c r="D23" s="109">
        <v>2000</v>
      </c>
      <c r="E23" s="176"/>
      <c r="F23" s="176"/>
      <c r="G23" s="176"/>
      <c r="H23" s="111"/>
      <c r="I23" s="111"/>
      <c r="J23" s="111"/>
    </row>
    <row r="24" spans="1:10" x14ac:dyDescent="0.25">
      <c r="A24" s="108" t="s">
        <v>53</v>
      </c>
      <c r="B24" s="109">
        <v>2300</v>
      </c>
      <c r="C24" s="110">
        <v>2300</v>
      </c>
      <c r="D24" s="109">
        <v>2300</v>
      </c>
      <c r="E24" s="176"/>
      <c r="F24" s="176"/>
      <c r="G24" s="176"/>
      <c r="H24" s="111">
        <f t="shared" ref="H24:H32" si="6">B24*E24</f>
        <v>0</v>
      </c>
      <c r="I24" s="111">
        <f t="shared" ref="I24:I32" si="7">C24*F24</f>
        <v>0</v>
      </c>
      <c r="J24" s="111">
        <f t="shared" ref="J24:J32" si="8">D24*G24</f>
        <v>0</v>
      </c>
    </row>
    <row r="25" spans="1:10" x14ac:dyDescent="0.25">
      <c r="A25" s="112" t="s">
        <v>54</v>
      </c>
      <c r="B25" s="109">
        <v>3000</v>
      </c>
      <c r="C25" s="110">
        <v>3000</v>
      </c>
      <c r="D25" s="109">
        <v>3000</v>
      </c>
      <c r="E25" s="177"/>
      <c r="F25" s="177"/>
      <c r="G25" s="177"/>
      <c r="H25" s="111">
        <f t="shared" si="6"/>
        <v>0</v>
      </c>
      <c r="I25" s="111">
        <f t="shared" si="7"/>
        <v>0</v>
      </c>
      <c r="J25" s="111">
        <f t="shared" si="8"/>
        <v>0</v>
      </c>
    </row>
    <row r="26" spans="1:10" x14ac:dyDescent="0.25">
      <c r="A26" s="112" t="s">
        <v>30</v>
      </c>
      <c r="B26" s="93">
        <v>500</v>
      </c>
      <c r="C26" s="94">
        <v>500</v>
      </c>
      <c r="D26" s="95">
        <v>500</v>
      </c>
      <c r="E26" s="177"/>
      <c r="F26" s="177"/>
      <c r="G26" s="177"/>
      <c r="H26" s="111">
        <f t="shared" si="6"/>
        <v>0</v>
      </c>
      <c r="I26" s="111">
        <f t="shared" si="7"/>
        <v>0</v>
      </c>
      <c r="J26" s="111">
        <f t="shared" si="8"/>
        <v>0</v>
      </c>
    </row>
    <row r="27" spans="1:10" x14ac:dyDescent="0.25">
      <c r="A27" s="112" t="s">
        <v>31</v>
      </c>
      <c r="B27" s="93">
        <v>200</v>
      </c>
      <c r="C27" s="94">
        <v>200</v>
      </c>
      <c r="D27" s="95">
        <v>200</v>
      </c>
      <c r="E27" s="177"/>
      <c r="F27" s="177"/>
      <c r="G27" s="177"/>
      <c r="H27" s="111">
        <f t="shared" si="6"/>
        <v>0</v>
      </c>
      <c r="I27" s="111">
        <f t="shared" si="7"/>
        <v>0</v>
      </c>
      <c r="J27" s="111">
        <f t="shared" si="8"/>
        <v>0</v>
      </c>
    </row>
    <row r="28" spans="1:10" x14ac:dyDescent="0.25">
      <c r="A28" s="112" t="s">
        <v>44</v>
      </c>
      <c r="B28" s="93">
        <v>300</v>
      </c>
      <c r="C28" s="94">
        <v>300</v>
      </c>
      <c r="D28" s="95">
        <v>300</v>
      </c>
      <c r="E28" s="177"/>
      <c r="F28" s="177"/>
      <c r="G28" s="177"/>
      <c r="H28" s="111">
        <f t="shared" si="6"/>
        <v>0</v>
      </c>
      <c r="I28" s="111">
        <f t="shared" si="7"/>
        <v>0</v>
      </c>
      <c r="J28" s="111">
        <f t="shared" si="8"/>
        <v>0</v>
      </c>
    </row>
    <row r="29" spans="1:10" x14ac:dyDescent="0.25">
      <c r="A29" s="112" t="s">
        <v>32</v>
      </c>
      <c r="B29" s="93">
        <v>50</v>
      </c>
      <c r="C29" s="94">
        <v>50</v>
      </c>
      <c r="D29" s="95">
        <v>50</v>
      </c>
      <c r="E29" s="177"/>
      <c r="F29" s="177"/>
      <c r="G29" s="177"/>
      <c r="H29" s="111">
        <f t="shared" si="6"/>
        <v>0</v>
      </c>
      <c r="I29" s="111">
        <f t="shared" si="7"/>
        <v>0</v>
      </c>
      <c r="J29" s="111">
        <f t="shared" si="8"/>
        <v>0</v>
      </c>
    </row>
    <row r="30" spans="1:10" ht="34.5" x14ac:dyDescent="0.25">
      <c r="A30" s="113" t="s">
        <v>51</v>
      </c>
      <c r="B30" s="114">
        <v>52</v>
      </c>
      <c r="C30" s="114">
        <v>52</v>
      </c>
      <c r="D30" s="114">
        <v>52</v>
      </c>
      <c r="E30" s="177"/>
      <c r="F30" s="177"/>
      <c r="G30" s="177"/>
      <c r="H30" s="111">
        <f t="shared" si="6"/>
        <v>0</v>
      </c>
      <c r="I30" s="111">
        <f t="shared" si="7"/>
        <v>0</v>
      </c>
      <c r="J30" s="111">
        <f t="shared" si="8"/>
        <v>0</v>
      </c>
    </row>
    <row r="31" spans="1:10" x14ac:dyDescent="0.25">
      <c r="A31" s="169" t="s">
        <v>109</v>
      </c>
      <c r="B31" s="116">
        <v>200</v>
      </c>
      <c r="C31" s="116">
        <v>200</v>
      </c>
      <c r="D31" s="116">
        <v>200</v>
      </c>
      <c r="E31" s="177"/>
      <c r="F31" s="177"/>
      <c r="G31" s="177"/>
      <c r="H31" s="111">
        <f t="shared" si="6"/>
        <v>0</v>
      </c>
      <c r="I31" s="111">
        <f t="shared" si="7"/>
        <v>0</v>
      </c>
      <c r="J31" s="111">
        <f t="shared" si="8"/>
        <v>0</v>
      </c>
    </row>
    <row r="32" spans="1:10" x14ac:dyDescent="0.25">
      <c r="A32" s="115" t="s">
        <v>91</v>
      </c>
      <c r="B32" s="116">
        <v>200</v>
      </c>
      <c r="C32" s="116">
        <v>200</v>
      </c>
      <c r="D32" s="116">
        <v>200</v>
      </c>
      <c r="E32" s="177"/>
      <c r="F32" s="177"/>
      <c r="G32" s="177"/>
      <c r="H32" s="111">
        <f t="shared" si="6"/>
        <v>0</v>
      </c>
      <c r="I32" s="111">
        <f t="shared" si="7"/>
        <v>0</v>
      </c>
      <c r="J32" s="111">
        <f t="shared" si="8"/>
        <v>0</v>
      </c>
    </row>
    <row r="33" spans="1:10" x14ac:dyDescent="0.25">
      <c r="A33" s="115" t="s">
        <v>92</v>
      </c>
      <c r="B33" s="116">
        <v>200</v>
      </c>
      <c r="C33" s="116">
        <v>200</v>
      </c>
      <c r="D33" s="116">
        <v>200</v>
      </c>
      <c r="E33" s="177"/>
      <c r="F33" s="177"/>
      <c r="G33" s="177"/>
      <c r="H33" s="111">
        <f t="shared" ref="H33" si="9">B33*E33</f>
        <v>0</v>
      </c>
      <c r="I33" s="111">
        <f t="shared" ref="I33" si="10">C33*F33</f>
        <v>0</v>
      </c>
      <c r="J33" s="111">
        <f t="shared" ref="J33" si="11">D33*G33</f>
        <v>0</v>
      </c>
    </row>
    <row r="34" spans="1:10" x14ac:dyDescent="0.25">
      <c r="G34" s="78" t="s">
        <v>41</v>
      </c>
      <c r="H34" s="78">
        <f>SUM(H22:H33)</f>
        <v>0</v>
      </c>
      <c r="I34" s="78">
        <f t="shared" ref="I34:J34" si="12">SUM(I22:I33)</f>
        <v>0</v>
      </c>
      <c r="J34" s="78">
        <f t="shared" si="12"/>
        <v>0</v>
      </c>
    </row>
    <row r="35" spans="1:10" x14ac:dyDescent="0.25">
      <c r="A35" s="205" t="s">
        <v>50</v>
      </c>
      <c r="B35" s="205"/>
      <c r="C35" s="205"/>
      <c r="D35" s="205"/>
      <c r="E35" s="205"/>
      <c r="F35" s="205"/>
      <c r="G35" s="205"/>
    </row>
    <row r="36" spans="1:10" x14ac:dyDescent="0.25">
      <c r="E36" s="76"/>
      <c r="F36" s="76"/>
      <c r="G36" s="76"/>
    </row>
    <row r="37" spans="1:10" x14ac:dyDescent="0.25">
      <c r="A37" s="78" t="s">
        <v>28</v>
      </c>
      <c r="B37" s="181"/>
      <c r="C37" s="181"/>
      <c r="D37" s="181"/>
    </row>
    <row r="38" spans="1:10" x14ac:dyDescent="0.25">
      <c r="E38" s="117"/>
    </row>
    <row r="39" spans="1:10" ht="12" thickBot="1" x14ac:dyDescent="0.3"/>
    <row r="40" spans="1:10" ht="12" thickBot="1" x14ac:dyDescent="0.3">
      <c r="A40" s="79" t="s">
        <v>27</v>
      </c>
      <c r="B40" s="178" t="s">
        <v>84</v>
      </c>
      <c r="C40" s="179"/>
      <c r="D40" s="180"/>
      <c r="E40" s="80" t="s">
        <v>8</v>
      </c>
      <c r="F40" s="80" t="s">
        <v>9</v>
      </c>
      <c r="G40" s="81" t="s">
        <v>10</v>
      </c>
      <c r="H40" s="82" t="s">
        <v>12</v>
      </c>
      <c r="I40" s="83" t="s">
        <v>11</v>
      </c>
      <c r="J40" s="84" t="s">
        <v>13</v>
      </c>
    </row>
    <row r="41" spans="1:10" x14ac:dyDescent="0.25">
      <c r="A41" s="85"/>
      <c r="B41" s="86" t="s">
        <v>16</v>
      </c>
      <c r="C41" s="87" t="s">
        <v>26</v>
      </c>
      <c r="D41" s="88" t="s">
        <v>18</v>
      </c>
      <c r="E41" s="182"/>
      <c r="F41" s="185"/>
      <c r="G41" s="188"/>
      <c r="H41" s="89"/>
      <c r="I41" s="90"/>
      <c r="J41" s="91"/>
    </row>
    <row r="42" spans="1:10" x14ac:dyDescent="0.25">
      <c r="A42" s="85" t="s">
        <v>0</v>
      </c>
      <c r="B42" s="206" t="s">
        <v>24</v>
      </c>
      <c r="C42" s="207"/>
      <c r="D42" s="208"/>
      <c r="E42" s="183"/>
      <c r="F42" s="186"/>
      <c r="G42" s="189"/>
      <c r="H42" s="89"/>
      <c r="I42" s="90"/>
      <c r="J42" s="91"/>
    </row>
    <row r="43" spans="1:10" x14ac:dyDescent="0.25">
      <c r="A43" s="115" t="s">
        <v>1</v>
      </c>
      <c r="B43" s="118">
        <v>4500</v>
      </c>
      <c r="C43" s="119">
        <v>4500</v>
      </c>
      <c r="D43" s="120">
        <v>4500</v>
      </c>
      <c r="E43" s="183"/>
      <c r="F43" s="186"/>
      <c r="G43" s="189"/>
      <c r="H43" s="96">
        <f t="shared" ref="H43:H49" si="13">B43*$E$41</f>
        <v>0</v>
      </c>
      <c r="I43" s="96">
        <f t="shared" ref="I43:I49" si="14">C43*$F$41</f>
        <v>0</v>
      </c>
      <c r="J43" s="96">
        <f t="shared" ref="J43:J49" si="15">D43*$G$41</f>
        <v>0</v>
      </c>
    </row>
    <row r="44" spans="1:10" x14ac:dyDescent="0.25">
      <c r="A44" s="115" t="s">
        <v>2</v>
      </c>
      <c r="B44" s="121">
        <v>10000</v>
      </c>
      <c r="C44" s="122">
        <v>10000</v>
      </c>
      <c r="D44" s="123">
        <v>10000</v>
      </c>
      <c r="E44" s="183"/>
      <c r="F44" s="186"/>
      <c r="G44" s="189"/>
      <c r="H44" s="96">
        <f t="shared" si="13"/>
        <v>0</v>
      </c>
      <c r="I44" s="96">
        <f t="shared" si="14"/>
        <v>0</v>
      </c>
      <c r="J44" s="96">
        <f t="shared" si="15"/>
        <v>0</v>
      </c>
    </row>
    <row r="45" spans="1:10" x14ac:dyDescent="0.25">
      <c r="A45" s="115" t="s">
        <v>3</v>
      </c>
      <c r="B45" s="118">
        <v>9000</v>
      </c>
      <c r="C45" s="119">
        <v>9000</v>
      </c>
      <c r="D45" s="120">
        <v>9000</v>
      </c>
      <c r="E45" s="183"/>
      <c r="F45" s="186"/>
      <c r="G45" s="189"/>
      <c r="H45" s="96">
        <f t="shared" si="13"/>
        <v>0</v>
      </c>
      <c r="I45" s="96">
        <f t="shared" si="14"/>
        <v>0</v>
      </c>
      <c r="J45" s="96">
        <f t="shared" si="15"/>
        <v>0</v>
      </c>
    </row>
    <row r="46" spans="1:10" x14ac:dyDescent="0.25">
      <c r="A46" s="115" t="s">
        <v>4</v>
      </c>
      <c r="B46" s="118">
        <v>9475</v>
      </c>
      <c r="C46" s="119">
        <v>9475</v>
      </c>
      <c r="D46" s="120">
        <v>9475</v>
      </c>
      <c r="E46" s="183"/>
      <c r="F46" s="186"/>
      <c r="G46" s="189"/>
      <c r="H46" s="96">
        <f t="shared" si="13"/>
        <v>0</v>
      </c>
      <c r="I46" s="96">
        <f t="shared" si="14"/>
        <v>0</v>
      </c>
      <c r="J46" s="96">
        <f t="shared" si="15"/>
        <v>0</v>
      </c>
    </row>
    <row r="47" spans="1:10" x14ac:dyDescent="0.25">
      <c r="A47" s="115" t="s">
        <v>5</v>
      </c>
      <c r="B47" s="118">
        <v>4000</v>
      </c>
      <c r="C47" s="119">
        <v>4000</v>
      </c>
      <c r="D47" s="120">
        <v>4000</v>
      </c>
      <c r="E47" s="183"/>
      <c r="F47" s="186"/>
      <c r="G47" s="189"/>
      <c r="H47" s="96">
        <f t="shared" si="13"/>
        <v>0</v>
      </c>
      <c r="I47" s="96">
        <f t="shared" si="14"/>
        <v>0</v>
      </c>
      <c r="J47" s="96">
        <f t="shared" si="15"/>
        <v>0</v>
      </c>
    </row>
    <row r="48" spans="1:10" x14ac:dyDescent="0.25">
      <c r="A48" s="115" t="s">
        <v>6</v>
      </c>
      <c r="B48" s="118">
        <v>4500</v>
      </c>
      <c r="C48" s="119">
        <v>4500</v>
      </c>
      <c r="D48" s="120">
        <v>4500</v>
      </c>
      <c r="E48" s="183"/>
      <c r="F48" s="186"/>
      <c r="G48" s="189"/>
      <c r="H48" s="96">
        <f t="shared" si="13"/>
        <v>0</v>
      </c>
      <c r="I48" s="96">
        <f t="shared" si="14"/>
        <v>0</v>
      </c>
      <c r="J48" s="96">
        <f t="shared" si="15"/>
        <v>0</v>
      </c>
    </row>
    <row r="49" spans="1:10" x14ac:dyDescent="0.25">
      <c r="A49" s="115" t="s">
        <v>7</v>
      </c>
      <c r="B49" s="118">
        <v>1257</v>
      </c>
      <c r="C49" s="119">
        <v>1257</v>
      </c>
      <c r="D49" s="120">
        <v>1257</v>
      </c>
      <c r="E49" s="183"/>
      <c r="F49" s="186"/>
      <c r="G49" s="189"/>
      <c r="H49" s="96">
        <f t="shared" si="13"/>
        <v>0</v>
      </c>
      <c r="I49" s="96">
        <f t="shared" si="14"/>
        <v>0</v>
      </c>
      <c r="J49" s="96">
        <f t="shared" si="15"/>
        <v>0</v>
      </c>
    </row>
    <row r="50" spans="1:10" ht="19.5" customHeight="1" x14ac:dyDescent="0.25">
      <c r="A50" s="98" t="s">
        <v>49</v>
      </c>
      <c r="B50" s="124">
        <v>275</v>
      </c>
      <c r="C50" s="124">
        <v>275</v>
      </c>
      <c r="D50" s="125">
        <v>275</v>
      </c>
      <c r="E50" s="183"/>
      <c r="F50" s="186"/>
      <c r="G50" s="189"/>
      <c r="H50" s="96">
        <f t="shared" ref="H50" si="16">B50*$E$41</f>
        <v>0</v>
      </c>
      <c r="I50" s="96">
        <f t="shared" ref="I50" si="17">C50*$F$41</f>
        <v>0</v>
      </c>
      <c r="J50" s="96">
        <f t="shared" ref="J50" si="18">D50*$G$41</f>
        <v>0</v>
      </c>
    </row>
    <row r="51" spans="1:10" ht="23" x14ac:dyDescent="0.25">
      <c r="A51" s="115" t="s">
        <v>42</v>
      </c>
      <c r="B51" s="126">
        <v>2552</v>
      </c>
      <c r="C51" s="124">
        <v>2552</v>
      </c>
      <c r="D51" s="125">
        <v>2552</v>
      </c>
      <c r="E51" s="183"/>
      <c r="F51" s="186"/>
      <c r="G51" s="189"/>
      <c r="H51" s="96">
        <f>B51*$E$41</f>
        <v>0</v>
      </c>
      <c r="I51" s="96">
        <f t="shared" ref="I51:I52" si="19">C51*$F$41</f>
        <v>0</v>
      </c>
      <c r="J51" s="96">
        <f t="shared" ref="J51:J52" si="20">D51*$G$41</f>
        <v>0</v>
      </c>
    </row>
    <row r="52" spans="1:10" x14ac:dyDescent="0.25">
      <c r="A52" s="115" t="s">
        <v>46</v>
      </c>
      <c r="B52" s="126">
        <v>1250</v>
      </c>
      <c r="C52" s="124">
        <v>1250</v>
      </c>
      <c r="D52" s="125">
        <v>1250</v>
      </c>
      <c r="E52" s="184"/>
      <c r="F52" s="187"/>
      <c r="G52" s="190"/>
      <c r="H52" s="96">
        <f>B52*$E$41</f>
        <v>0</v>
      </c>
      <c r="I52" s="96">
        <f t="shared" si="19"/>
        <v>0</v>
      </c>
      <c r="J52" s="96">
        <f t="shared" si="20"/>
        <v>0</v>
      </c>
    </row>
    <row r="53" spans="1:10" x14ac:dyDescent="0.25">
      <c r="B53" s="101"/>
      <c r="C53" s="101"/>
      <c r="D53" s="127"/>
      <c r="E53" s="102" t="s">
        <v>15</v>
      </c>
      <c r="F53" s="128"/>
      <c r="G53" s="129"/>
      <c r="H53" s="130">
        <f>SUM(H43:H52)</f>
        <v>0</v>
      </c>
      <c r="I53" s="130">
        <f t="shared" ref="I53:J53" si="21">SUM(I43:I52)</f>
        <v>0</v>
      </c>
      <c r="J53" s="130">
        <f t="shared" si="21"/>
        <v>0</v>
      </c>
    </row>
    <row r="54" spans="1:10" ht="12" thickBot="1" x14ac:dyDescent="0.3">
      <c r="B54" s="101"/>
      <c r="C54" s="101"/>
      <c r="D54" s="101"/>
      <c r="E54" s="197" t="s">
        <v>14</v>
      </c>
      <c r="F54" s="197"/>
      <c r="G54" s="198"/>
      <c r="H54" s="226">
        <f>SUM(H53:J53)</f>
        <v>0</v>
      </c>
      <c r="I54" s="227"/>
      <c r="J54" s="228"/>
    </row>
    <row r="55" spans="1:10" x14ac:dyDescent="0.25">
      <c r="B55" s="101"/>
      <c r="C55" s="101"/>
      <c r="D55" s="101"/>
    </row>
    <row r="56" spans="1:10" x14ac:dyDescent="0.25">
      <c r="A56" s="105" t="s">
        <v>29</v>
      </c>
      <c r="B56" s="106" t="s">
        <v>16</v>
      </c>
      <c r="C56" s="106" t="s">
        <v>26</v>
      </c>
      <c r="D56" s="106" t="s">
        <v>18</v>
      </c>
      <c r="E56" s="107" t="s">
        <v>8</v>
      </c>
      <c r="F56" s="107" t="s">
        <v>9</v>
      </c>
      <c r="G56" s="107" t="s">
        <v>10</v>
      </c>
      <c r="H56" s="107" t="s">
        <v>12</v>
      </c>
      <c r="I56" s="107" t="s">
        <v>11</v>
      </c>
      <c r="J56" s="107" t="s">
        <v>13</v>
      </c>
    </row>
    <row r="57" spans="1:10" x14ac:dyDescent="0.25">
      <c r="A57" s="108" t="s">
        <v>52</v>
      </c>
      <c r="B57" s="131">
        <v>3000</v>
      </c>
      <c r="C57" s="132">
        <v>3000</v>
      </c>
      <c r="D57" s="133">
        <v>3000</v>
      </c>
      <c r="E57" s="176"/>
      <c r="F57" s="176"/>
      <c r="G57" s="176"/>
      <c r="H57" s="111">
        <f>B57*E57</f>
        <v>0</v>
      </c>
      <c r="I57" s="111">
        <f>C57*F57</f>
        <v>0</v>
      </c>
      <c r="J57" s="111">
        <f>D57*G57</f>
        <v>0</v>
      </c>
    </row>
    <row r="58" spans="1:10" x14ac:dyDescent="0.25">
      <c r="A58" s="108" t="s">
        <v>122</v>
      </c>
      <c r="B58" s="131">
        <v>3000</v>
      </c>
      <c r="C58" s="132">
        <v>3000</v>
      </c>
      <c r="D58" s="133">
        <v>3000</v>
      </c>
      <c r="E58" s="176"/>
      <c r="F58" s="176"/>
      <c r="G58" s="176"/>
      <c r="H58" s="111"/>
      <c r="I58" s="111"/>
      <c r="J58" s="111"/>
    </row>
    <row r="59" spans="1:10" x14ac:dyDescent="0.25">
      <c r="A59" s="108" t="s">
        <v>53</v>
      </c>
      <c r="B59" s="131">
        <v>2000</v>
      </c>
      <c r="C59" s="132">
        <v>2000</v>
      </c>
      <c r="D59" s="133">
        <v>2000</v>
      </c>
      <c r="E59" s="176"/>
      <c r="F59" s="176"/>
      <c r="G59" s="176"/>
      <c r="H59" s="111">
        <f t="shared" ref="H59:H62" si="22">B59*E59</f>
        <v>0</v>
      </c>
      <c r="I59" s="111">
        <f t="shared" ref="I59:I62" si="23">C59*F59</f>
        <v>0</v>
      </c>
      <c r="J59" s="111">
        <f t="shared" ref="J59:J62" si="24">D59*G59</f>
        <v>0</v>
      </c>
    </row>
    <row r="60" spans="1:10" x14ac:dyDescent="0.25">
      <c r="A60" s="112" t="s">
        <v>54</v>
      </c>
      <c r="B60" s="131">
        <v>3000</v>
      </c>
      <c r="C60" s="132">
        <v>3000</v>
      </c>
      <c r="D60" s="133">
        <v>3000</v>
      </c>
      <c r="E60" s="177"/>
      <c r="F60" s="177"/>
      <c r="G60" s="177"/>
      <c r="H60" s="111">
        <f t="shared" si="22"/>
        <v>0</v>
      </c>
      <c r="I60" s="111">
        <f t="shared" si="23"/>
        <v>0</v>
      </c>
      <c r="J60" s="111">
        <f t="shared" si="24"/>
        <v>0</v>
      </c>
    </row>
    <row r="61" spans="1:10" x14ac:dyDescent="0.25">
      <c r="A61" s="112" t="s">
        <v>30</v>
      </c>
      <c r="B61" s="131">
        <v>696</v>
      </c>
      <c r="C61" s="132">
        <v>696</v>
      </c>
      <c r="D61" s="133">
        <v>696</v>
      </c>
      <c r="E61" s="177"/>
      <c r="F61" s="177"/>
      <c r="G61" s="177"/>
      <c r="H61" s="111">
        <f t="shared" si="22"/>
        <v>0</v>
      </c>
      <c r="I61" s="111">
        <f t="shared" si="23"/>
        <v>0</v>
      </c>
      <c r="J61" s="111">
        <f t="shared" si="24"/>
        <v>0</v>
      </c>
    </row>
    <row r="62" spans="1:10" x14ac:dyDescent="0.25">
      <c r="A62" s="112" t="s">
        <v>31</v>
      </c>
      <c r="B62" s="134">
        <v>232</v>
      </c>
      <c r="C62" s="134">
        <v>232</v>
      </c>
      <c r="D62" s="134">
        <v>232</v>
      </c>
      <c r="E62" s="177"/>
      <c r="F62" s="177"/>
      <c r="G62" s="177"/>
      <c r="H62" s="111">
        <f t="shared" si="22"/>
        <v>0</v>
      </c>
      <c r="I62" s="111">
        <f t="shared" si="23"/>
        <v>0</v>
      </c>
      <c r="J62" s="111">
        <f t="shared" si="24"/>
        <v>0</v>
      </c>
    </row>
    <row r="63" spans="1:10" x14ac:dyDescent="0.25">
      <c r="A63" s="112" t="s">
        <v>44</v>
      </c>
      <c r="B63" s="116">
        <v>232</v>
      </c>
      <c r="C63" s="116">
        <v>232</v>
      </c>
      <c r="D63" s="116">
        <v>232</v>
      </c>
      <c r="E63" s="177"/>
      <c r="F63" s="177"/>
      <c r="G63" s="177"/>
      <c r="H63" s="111">
        <f t="shared" ref="H63:J64" si="25">B63*E63</f>
        <v>0</v>
      </c>
      <c r="I63" s="111">
        <f t="shared" si="25"/>
        <v>0</v>
      </c>
      <c r="J63" s="111">
        <f t="shared" si="25"/>
        <v>0</v>
      </c>
    </row>
    <row r="64" spans="1:10" x14ac:dyDescent="0.25">
      <c r="A64" s="112" t="s">
        <v>32</v>
      </c>
      <c r="B64" s="134">
        <v>10</v>
      </c>
      <c r="C64" s="134">
        <v>10</v>
      </c>
      <c r="D64" s="134">
        <v>10</v>
      </c>
      <c r="E64" s="177"/>
      <c r="F64" s="177"/>
      <c r="G64" s="177"/>
      <c r="H64" s="111">
        <f t="shared" si="25"/>
        <v>0</v>
      </c>
      <c r="I64" s="111">
        <f t="shared" si="25"/>
        <v>0</v>
      </c>
      <c r="J64" s="111">
        <f t="shared" si="25"/>
        <v>0</v>
      </c>
    </row>
    <row r="65" spans="1:10" ht="34.5" x14ac:dyDescent="0.25">
      <c r="A65" s="113" t="s">
        <v>51</v>
      </c>
      <c r="B65" s="116">
        <v>52</v>
      </c>
      <c r="C65" s="116">
        <v>52</v>
      </c>
      <c r="D65" s="116">
        <v>52</v>
      </c>
      <c r="E65" s="177"/>
      <c r="F65" s="177"/>
      <c r="G65" s="177"/>
      <c r="H65" s="111">
        <f t="shared" ref="H65" si="26">B65*E65</f>
        <v>0</v>
      </c>
      <c r="I65" s="111">
        <f t="shared" ref="I65" si="27">C65*F65</f>
        <v>0</v>
      </c>
      <c r="J65" s="111">
        <f t="shared" ref="J65" si="28">D65*G65</f>
        <v>0</v>
      </c>
    </row>
    <row r="66" spans="1:10" x14ac:dyDescent="0.25">
      <c r="A66" s="169" t="s">
        <v>109</v>
      </c>
      <c r="B66" s="116">
        <v>200</v>
      </c>
      <c r="C66" s="116">
        <v>200</v>
      </c>
      <c r="D66" s="116">
        <v>200</v>
      </c>
      <c r="E66" s="177"/>
      <c r="F66" s="177"/>
      <c r="G66" s="177"/>
      <c r="H66" s="111">
        <f t="shared" ref="H66:H68" si="29">B66*E66</f>
        <v>0</v>
      </c>
      <c r="I66" s="111">
        <f t="shared" ref="I66:I68" si="30">C66*F66</f>
        <v>0</v>
      </c>
      <c r="J66" s="111">
        <f t="shared" ref="J66:J68" si="31">D66*G66</f>
        <v>0</v>
      </c>
    </row>
    <row r="67" spans="1:10" x14ac:dyDescent="0.25">
      <c r="A67" s="115" t="s">
        <v>91</v>
      </c>
      <c r="B67" s="116">
        <v>200</v>
      </c>
      <c r="C67" s="116">
        <v>200</v>
      </c>
      <c r="D67" s="116">
        <v>200</v>
      </c>
      <c r="E67" s="177"/>
      <c r="F67" s="177"/>
      <c r="G67" s="177"/>
      <c r="H67" s="111">
        <f t="shared" si="29"/>
        <v>0</v>
      </c>
      <c r="I67" s="111">
        <f t="shared" si="30"/>
        <v>0</v>
      </c>
      <c r="J67" s="111">
        <f t="shared" si="31"/>
        <v>0</v>
      </c>
    </row>
    <row r="68" spans="1:10" x14ac:dyDescent="0.25">
      <c r="A68" s="115" t="s">
        <v>92</v>
      </c>
      <c r="B68" s="116">
        <v>200</v>
      </c>
      <c r="C68" s="116">
        <v>200</v>
      </c>
      <c r="D68" s="116">
        <v>200</v>
      </c>
      <c r="E68" s="177"/>
      <c r="F68" s="177"/>
      <c r="G68" s="177"/>
      <c r="H68" s="111">
        <f t="shared" si="29"/>
        <v>0</v>
      </c>
      <c r="I68" s="111">
        <f t="shared" si="30"/>
        <v>0</v>
      </c>
      <c r="J68" s="111">
        <f t="shared" si="31"/>
        <v>0</v>
      </c>
    </row>
    <row r="69" spans="1:10" x14ac:dyDescent="0.25">
      <c r="G69" s="78" t="s">
        <v>41</v>
      </c>
      <c r="H69" s="78">
        <f>SUM(H57:H68)</f>
        <v>0</v>
      </c>
      <c r="I69" s="78">
        <f t="shared" ref="I69:J69" si="32">SUM(I57:I68)</f>
        <v>0</v>
      </c>
      <c r="J69" s="78">
        <f t="shared" si="32"/>
        <v>0</v>
      </c>
    </row>
    <row r="71" spans="1:10" x14ac:dyDescent="0.25">
      <c r="A71" s="205" t="s">
        <v>50</v>
      </c>
      <c r="B71" s="205"/>
      <c r="C71" s="205"/>
      <c r="D71" s="205"/>
      <c r="E71" s="205"/>
      <c r="F71" s="205"/>
      <c r="G71" s="205"/>
    </row>
    <row r="72" spans="1:10" x14ac:dyDescent="0.25">
      <c r="E72" s="76"/>
      <c r="F72" s="76"/>
      <c r="G72" s="76"/>
    </row>
    <row r="73" spans="1:10" x14ac:dyDescent="0.25">
      <c r="A73" s="78" t="s">
        <v>28</v>
      </c>
      <c r="B73" s="181"/>
      <c r="C73" s="181"/>
      <c r="D73" s="181"/>
    </row>
    <row r="74" spans="1:10" x14ac:dyDescent="0.25">
      <c r="E74" s="117"/>
    </row>
    <row r="75" spans="1:10" ht="12" thickBot="1" x14ac:dyDescent="0.3"/>
    <row r="76" spans="1:10" ht="12" thickBot="1" x14ac:dyDescent="0.3">
      <c r="A76" s="79" t="s">
        <v>27</v>
      </c>
      <c r="B76" s="178" t="s">
        <v>85</v>
      </c>
      <c r="C76" s="179"/>
      <c r="D76" s="180"/>
      <c r="E76" s="80" t="s">
        <v>8</v>
      </c>
      <c r="F76" s="80" t="s">
        <v>9</v>
      </c>
      <c r="G76" s="81" t="s">
        <v>10</v>
      </c>
      <c r="H76" s="82" t="s">
        <v>12</v>
      </c>
      <c r="I76" s="83" t="s">
        <v>11</v>
      </c>
      <c r="J76" s="84" t="s">
        <v>13</v>
      </c>
    </row>
    <row r="77" spans="1:10" x14ac:dyDescent="0.25">
      <c r="A77" s="85"/>
      <c r="B77" s="86" t="s">
        <v>16</v>
      </c>
      <c r="C77" s="87" t="s">
        <v>26</v>
      </c>
      <c r="D77" s="88" t="s">
        <v>18</v>
      </c>
      <c r="E77" s="182"/>
      <c r="F77" s="185"/>
      <c r="G77" s="188"/>
      <c r="H77" s="89"/>
      <c r="I77" s="90"/>
      <c r="J77" s="91"/>
    </row>
    <row r="78" spans="1:10" x14ac:dyDescent="0.25">
      <c r="A78" s="85" t="s">
        <v>0</v>
      </c>
      <c r="B78" s="206" t="s">
        <v>24</v>
      </c>
      <c r="C78" s="207"/>
      <c r="D78" s="208"/>
      <c r="E78" s="183"/>
      <c r="F78" s="186"/>
      <c r="G78" s="189"/>
      <c r="H78" s="89"/>
      <c r="I78" s="90"/>
      <c r="J78" s="91"/>
    </row>
    <row r="79" spans="1:10" x14ac:dyDescent="0.25">
      <c r="A79" s="115" t="s">
        <v>1</v>
      </c>
      <c r="B79" s="135">
        <v>5576</v>
      </c>
      <c r="C79" s="132">
        <v>6133</v>
      </c>
      <c r="D79" s="136">
        <v>6748</v>
      </c>
      <c r="E79" s="183"/>
      <c r="F79" s="186"/>
      <c r="G79" s="189"/>
      <c r="H79" s="96">
        <f t="shared" ref="H79:H85" si="33">B79*$E$77</f>
        <v>0</v>
      </c>
      <c r="I79" s="96">
        <f t="shared" ref="I79:I85" si="34">C79*$F$77</f>
        <v>0</v>
      </c>
      <c r="J79" s="96">
        <f t="shared" ref="J79:J85" si="35">D79*$G$77</f>
        <v>0</v>
      </c>
    </row>
    <row r="80" spans="1:10" x14ac:dyDescent="0.25">
      <c r="A80" s="115" t="s">
        <v>2</v>
      </c>
      <c r="B80" s="137">
        <v>4000</v>
      </c>
      <c r="C80" s="138">
        <v>4000</v>
      </c>
      <c r="D80" s="139">
        <v>4000</v>
      </c>
      <c r="E80" s="183"/>
      <c r="F80" s="186"/>
      <c r="G80" s="189"/>
      <c r="H80" s="96">
        <f t="shared" si="33"/>
        <v>0</v>
      </c>
      <c r="I80" s="96">
        <f t="shared" si="34"/>
        <v>0</v>
      </c>
      <c r="J80" s="96">
        <f t="shared" si="35"/>
        <v>0</v>
      </c>
    </row>
    <row r="81" spans="1:10" x14ac:dyDescent="0.25">
      <c r="A81" s="115" t="s">
        <v>3</v>
      </c>
      <c r="B81" s="135">
        <v>2800</v>
      </c>
      <c r="C81" s="132">
        <v>3080</v>
      </c>
      <c r="D81" s="136">
        <v>3400</v>
      </c>
      <c r="E81" s="183"/>
      <c r="F81" s="186"/>
      <c r="G81" s="189"/>
      <c r="H81" s="96">
        <f t="shared" si="33"/>
        <v>0</v>
      </c>
      <c r="I81" s="96">
        <f t="shared" si="34"/>
        <v>0</v>
      </c>
      <c r="J81" s="96">
        <f t="shared" si="35"/>
        <v>0</v>
      </c>
    </row>
    <row r="82" spans="1:10" x14ac:dyDescent="0.25">
      <c r="A82" s="115" t="s">
        <v>4</v>
      </c>
      <c r="B82" s="135">
        <v>5678</v>
      </c>
      <c r="C82" s="132">
        <v>6313</v>
      </c>
      <c r="D82" s="136">
        <v>7035</v>
      </c>
      <c r="E82" s="183"/>
      <c r="F82" s="186"/>
      <c r="G82" s="189"/>
      <c r="H82" s="96">
        <f t="shared" si="33"/>
        <v>0</v>
      </c>
      <c r="I82" s="96">
        <f t="shared" si="34"/>
        <v>0</v>
      </c>
      <c r="J82" s="96">
        <f t="shared" si="35"/>
        <v>0</v>
      </c>
    </row>
    <row r="83" spans="1:10" x14ac:dyDescent="0.25">
      <c r="A83" s="115" t="s">
        <v>5</v>
      </c>
      <c r="B83" s="135">
        <v>1565</v>
      </c>
      <c r="C83" s="132">
        <v>1722</v>
      </c>
      <c r="D83" s="136">
        <v>1894</v>
      </c>
      <c r="E83" s="183"/>
      <c r="F83" s="186"/>
      <c r="G83" s="189"/>
      <c r="H83" s="96">
        <f t="shared" si="33"/>
        <v>0</v>
      </c>
      <c r="I83" s="96">
        <f t="shared" si="34"/>
        <v>0</v>
      </c>
      <c r="J83" s="96">
        <f t="shared" si="35"/>
        <v>0</v>
      </c>
    </row>
    <row r="84" spans="1:10" x14ac:dyDescent="0.25">
      <c r="A84" s="115" t="s">
        <v>6</v>
      </c>
      <c r="B84" s="135">
        <v>2736</v>
      </c>
      <c r="C84" s="132">
        <v>2300</v>
      </c>
      <c r="D84" s="136">
        <v>2000</v>
      </c>
      <c r="E84" s="183"/>
      <c r="F84" s="186"/>
      <c r="G84" s="189"/>
      <c r="H84" s="96">
        <f t="shared" si="33"/>
        <v>0</v>
      </c>
      <c r="I84" s="96">
        <f t="shared" si="34"/>
        <v>0</v>
      </c>
      <c r="J84" s="96">
        <f t="shared" si="35"/>
        <v>0</v>
      </c>
    </row>
    <row r="85" spans="1:10" x14ac:dyDescent="0.25">
      <c r="A85" s="115" t="s">
        <v>7</v>
      </c>
      <c r="B85" s="135">
        <v>1757</v>
      </c>
      <c r="C85" s="132">
        <v>1757</v>
      </c>
      <c r="D85" s="136">
        <v>1757</v>
      </c>
      <c r="E85" s="183"/>
      <c r="F85" s="186"/>
      <c r="G85" s="189"/>
      <c r="H85" s="96">
        <f t="shared" si="33"/>
        <v>0</v>
      </c>
      <c r="I85" s="96">
        <f t="shared" si="34"/>
        <v>0</v>
      </c>
      <c r="J85" s="96">
        <f t="shared" si="35"/>
        <v>0</v>
      </c>
    </row>
    <row r="86" spans="1:10" ht="15" customHeight="1" x14ac:dyDescent="0.25">
      <c r="A86" s="98" t="s">
        <v>49</v>
      </c>
      <c r="B86" s="126">
        <v>275</v>
      </c>
      <c r="C86" s="124">
        <v>275</v>
      </c>
      <c r="D86" s="125">
        <v>275</v>
      </c>
      <c r="E86" s="183"/>
      <c r="F86" s="186"/>
      <c r="G86" s="189"/>
      <c r="H86" s="96">
        <f t="shared" ref="H86" si="36">B86*$E$77</f>
        <v>0</v>
      </c>
      <c r="I86" s="96">
        <f t="shared" ref="I86" si="37">C86*$F$77</f>
        <v>0</v>
      </c>
      <c r="J86" s="96">
        <f t="shared" ref="J86" si="38">D86*$G$77</f>
        <v>0</v>
      </c>
    </row>
    <row r="87" spans="1:10" ht="16.5" customHeight="1" x14ac:dyDescent="0.25">
      <c r="A87" s="115" t="s">
        <v>42</v>
      </c>
      <c r="B87" s="126">
        <v>960</v>
      </c>
      <c r="C87" s="124">
        <v>1056</v>
      </c>
      <c r="D87" s="125">
        <v>1160</v>
      </c>
      <c r="E87" s="183"/>
      <c r="F87" s="186"/>
      <c r="G87" s="189"/>
      <c r="H87" s="96">
        <f t="shared" ref="H87" si="39">B87*$E$77</f>
        <v>0</v>
      </c>
      <c r="I87" s="96">
        <f t="shared" ref="I87:I88" si="40">C87*$F$77</f>
        <v>0</v>
      </c>
      <c r="J87" s="96">
        <f t="shared" ref="J87:J88" si="41">D87*$G$77</f>
        <v>0</v>
      </c>
    </row>
    <row r="88" spans="1:10" x14ac:dyDescent="0.25">
      <c r="A88" s="115" t="s">
        <v>45</v>
      </c>
      <c r="B88" s="126">
        <v>500</v>
      </c>
      <c r="C88" s="124">
        <v>500</v>
      </c>
      <c r="D88" s="125">
        <v>500</v>
      </c>
      <c r="E88" s="184"/>
      <c r="F88" s="187"/>
      <c r="G88" s="190"/>
      <c r="H88" s="96">
        <f>B88*$E$77</f>
        <v>0</v>
      </c>
      <c r="I88" s="96">
        <f t="shared" si="40"/>
        <v>0</v>
      </c>
      <c r="J88" s="96">
        <f t="shared" si="41"/>
        <v>0</v>
      </c>
    </row>
    <row r="89" spans="1:10" x14ac:dyDescent="0.25">
      <c r="B89" s="101"/>
      <c r="C89" s="101"/>
      <c r="D89" s="127"/>
      <c r="E89" s="102" t="s">
        <v>15</v>
      </c>
      <c r="F89" s="128"/>
      <c r="G89" s="129"/>
      <c r="H89" s="130">
        <f>SUM(H79:H88)</f>
        <v>0</v>
      </c>
      <c r="I89" s="130">
        <f t="shared" ref="I89:J89" si="42">SUM(I79:I88)</f>
        <v>0</v>
      </c>
      <c r="J89" s="130">
        <f t="shared" si="42"/>
        <v>0</v>
      </c>
    </row>
    <row r="90" spans="1:10" ht="12" thickBot="1" x14ac:dyDescent="0.3">
      <c r="B90" s="101"/>
      <c r="C90" s="101"/>
      <c r="D90" s="101"/>
      <c r="E90" s="197" t="s">
        <v>14</v>
      </c>
      <c r="F90" s="197"/>
      <c r="G90" s="198"/>
      <c r="H90" s="226">
        <f>SUM(H89:J89)</f>
        <v>0</v>
      </c>
      <c r="I90" s="227"/>
      <c r="J90" s="228"/>
    </row>
    <row r="91" spans="1:10" x14ac:dyDescent="0.25">
      <c r="B91" s="101"/>
      <c r="C91" s="101"/>
      <c r="D91" s="101"/>
    </row>
    <row r="92" spans="1:10" x14ac:dyDescent="0.25">
      <c r="A92" s="105" t="s">
        <v>29</v>
      </c>
      <c r="B92" s="106" t="s">
        <v>16</v>
      </c>
      <c r="C92" s="106" t="s">
        <v>26</v>
      </c>
      <c r="D92" s="106" t="s">
        <v>18</v>
      </c>
      <c r="E92" s="107" t="s">
        <v>8</v>
      </c>
      <c r="F92" s="107" t="s">
        <v>9</v>
      </c>
      <c r="G92" s="107" t="s">
        <v>10</v>
      </c>
      <c r="H92" s="107" t="s">
        <v>12</v>
      </c>
      <c r="I92" s="107" t="s">
        <v>11</v>
      </c>
      <c r="J92" s="107" t="s">
        <v>13</v>
      </c>
    </row>
    <row r="93" spans="1:10" s="94" customFormat="1" x14ac:dyDescent="0.25">
      <c r="A93" s="108" t="s">
        <v>52</v>
      </c>
      <c r="B93" s="135">
        <v>1700</v>
      </c>
      <c r="C93" s="132">
        <v>1700</v>
      </c>
      <c r="D93" s="136">
        <v>1700</v>
      </c>
      <c r="E93" s="176"/>
      <c r="F93" s="176"/>
      <c r="G93" s="176"/>
      <c r="H93" s="140">
        <f>B93*E93</f>
        <v>0</v>
      </c>
      <c r="I93" s="140">
        <f>C93*F93</f>
        <v>0</v>
      </c>
      <c r="J93" s="140">
        <f>D93*G93</f>
        <v>0</v>
      </c>
    </row>
    <row r="94" spans="1:10" s="94" customFormat="1" x14ac:dyDescent="0.25">
      <c r="A94" s="108" t="s">
        <v>122</v>
      </c>
      <c r="B94" s="135">
        <v>1000</v>
      </c>
      <c r="C94" s="132">
        <v>1000</v>
      </c>
      <c r="D94" s="136">
        <v>1000</v>
      </c>
      <c r="E94" s="176"/>
      <c r="F94" s="176"/>
      <c r="G94" s="176"/>
      <c r="H94" s="140"/>
      <c r="I94" s="140"/>
      <c r="J94" s="140"/>
    </row>
    <row r="95" spans="1:10" s="94" customFormat="1" x14ac:dyDescent="0.25">
      <c r="A95" s="108" t="s">
        <v>53</v>
      </c>
      <c r="B95" s="135">
        <v>1000</v>
      </c>
      <c r="C95" s="132">
        <v>1000</v>
      </c>
      <c r="D95" s="136">
        <v>1000</v>
      </c>
      <c r="E95" s="176"/>
      <c r="F95" s="176"/>
      <c r="G95" s="176"/>
      <c r="H95" s="140">
        <f t="shared" ref="H95:H103" si="43">B95*E95</f>
        <v>0</v>
      </c>
      <c r="I95" s="140">
        <f t="shared" ref="I95:I103" si="44">C95*F95</f>
        <v>0</v>
      </c>
      <c r="J95" s="140">
        <f t="shared" ref="J95:J103" si="45">D95*G95</f>
        <v>0</v>
      </c>
    </row>
    <row r="96" spans="1:10" x14ac:dyDescent="0.25">
      <c r="A96" s="112" t="s">
        <v>54</v>
      </c>
      <c r="B96" s="135">
        <v>2100</v>
      </c>
      <c r="C96" s="132">
        <v>2100</v>
      </c>
      <c r="D96" s="136">
        <v>2100</v>
      </c>
      <c r="E96" s="177"/>
      <c r="F96" s="177"/>
      <c r="G96" s="177"/>
      <c r="H96" s="111">
        <f t="shared" si="43"/>
        <v>0</v>
      </c>
      <c r="I96" s="111">
        <f t="shared" si="44"/>
        <v>0</v>
      </c>
      <c r="J96" s="111">
        <f t="shared" si="45"/>
        <v>0</v>
      </c>
    </row>
    <row r="97" spans="1:10" x14ac:dyDescent="0.25">
      <c r="A97" s="141" t="s">
        <v>30</v>
      </c>
      <c r="B97" s="135">
        <v>800</v>
      </c>
      <c r="C97" s="132">
        <v>800</v>
      </c>
      <c r="D97" s="136">
        <v>800</v>
      </c>
      <c r="E97" s="177"/>
      <c r="F97" s="177"/>
      <c r="G97" s="177"/>
      <c r="H97" s="111">
        <f t="shared" si="43"/>
        <v>0</v>
      </c>
      <c r="I97" s="111">
        <f t="shared" si="44"/>
        <v>0</v>
      </c>
      <c r="J97" s="111">
        <f t="shared" si="45"/>
        <v>0</v>
      </c>
    </row>
    <row r="98" spans="1:10" x14ac:dyDescent="0.25">
      <c r="A98" s="141" t="s">
        <v>31</v>
      </c>
      <c r="B98" s="140">
        <v>200</v>
      </c>
      <c r="C98" s="140">
        <v>200</v>
      </c>
      <c r="D98" s="140">
        <v>200</v>
      </c>
      <c r="E98" s="177"/>
      <c r="F98" s="177"/>
      <c r="G98" s="177"/>
      <c r="H98" s="111">
        <f t="shared" si="43"/>
        <v>0</v>
      </c>
      <c r="I98" s="111">
        <f t="shared" si="44"/>
        <v>0</v>
      </c>
      <c r="J98" s="111">
        <f t="shared" si="45"/>
        <v>0</v>
      </c>
    </row>
    <row r="99" spans="1:10" x14ac:dyDescent="0.25">
      <c r="A99" s="141" t="s">
        <v>44</v>
      </c>
      <c r="B99" s="140">
        <v>500</v>
      </c>
      <c r="C99" s="140">
        <v>500</v>
      </c>
      <c r="D99" s="140">
        <v>500</v>
      </c>
      <c r="E99" s="177"/>
      <c r="F99" s="177"/>
      <c r="G99" s="177"/>
      <c r="H99" s="111">
        <f t="shared" si="43"/>
        <v>0</v>
      </c>
      <c r="I99" s="111">
        <f t="shared" si="44"/>
        <v>0</v>
      </c>
      <c r="J99" s="111">
        <f t="shared" si="45"/>
        <v>0</v>
      </c>
    </row>
    <row r="100" spans="1:10" x14ac:dyDescent="0.25">
      <c r="A100" s="141" t="s">
        <v>32</v>
      </c>
      <c r="B100" s="140">
        <v>80</v>
      </c>
      <c r="C100" s="140">
        <v>80</v>
      </c>
      <c r="D100" s="140">
        <v>80</v>
      </c>
      <c r="E100" s="177"/>
      <c r="F100" s="177"/>
      <c r="G100" s="177"/>
      <c r="H100" s="111">
        <f t="shared" si="43"/>
        <v>0</v>
      </c>
      <c r="I100" s="111">
        <f t="shared" si="44"/>
        <v>0</v>
      </c>
      <c r="J100" s="111">
        <f t="shared" si="45"/>
        <v>0</v>
      </c>
    </row>
    <row r="101" spans="1:10" ht="34.5" x14ac:dyDescent="0.25">
      <c r="A101" s="113" t="s">
        <v>51</v>
      </c>
      <c r="B101" s="116">
        <v>52</v>
      </c>
      <c r="C101" s="116">
        <v>52</v>
      </c>
      <c r="D101" s="116">
        <v>52</v>
      </c>
      <c r="E101" s="177"/>
      <c r="F101" s="177"/>
      <c r="G101" s="177"/>
      <c r="H101" s="111">
        <f t="shared" si="43"/>
        <v>0</v>
      </c>
      <c r="I101" s="111">
        <f t="shared" si="44"/>
        <v>0</v>
      </c>
      <c r="J101" s="111">
        <f t="shared" si="45"/>
        <v>0</v>
      </c>
    </row>
    <row r="102" spans="1:10" x14ac:dyDescent="0.25">
      <c r="A102" s="169" t="s">
        <v>109</v>
      </c>
      <c r="B102" s="116">
        <v>200</v>
      </c>
      <c r="C102" s="116">
        <v>200</v>
      </c>
      <c r="D102" s="116">
        <v>200</v>
      </c>
      <c r="E102" s="177"/>
      <c r="F102" s="177"/>
      <c r="G102" s="177"/>
      <c r="H102" s="111">
        <f t="shared" si="43"/>
        <v>0</v>
      </c>
      <c r="I102" s="111">
        <f t="shared" si="44"/>
        <v>0</v>
      </c>
      <c r="J102" s="111">
        <f t="shared" si="45"/>
        <v>0</v>
      </c>
    </row>
    <row r="103" spans="1:10" x14ac:dyDescent="0.25">
      <c r="A103" s="115" t="s">
        <v>91</v>
      </c>
      <c r="B103" s="116">
        <v>200</v>
      </c>
      <c r="C103" s="116">
        <v>200</v>
      </c>
      <c r="D103" s="116">
        <v>200</v>
      </c>
      <c r="E103" s="177"/>
      <c r="F103" s="177"/>
      <c r="G103" s="177"/>
      <c r="H103" s="111">
        <f t="shared" si="43"/>
        <v>0</v>
      </c>
      <c r="I103" s="111">
        <f t="shared" si="44"/>
        <v>0</v>
      </c>
      <c r="J103" s="111">
        <f t="shared" si="45"/>
        <v>0</v>
      </c>
    </row>
    <row r="104" spans="1:10" x14ac:dyDescent="0.25">
      <c r="A104" s="115" t="s">
        <v>92</v>
      </c>
      <c r="B104" s="116">
        <v>200</v>
      </c>
      <c r="C104" s="116">
        <v>200</v>
      </c>
      <c r="D104" s="116">
        <v>200</v>
      </c>
      <c r="E104" s="177"/>
      <c r="F104" s="177"/>
      <c r="G104" s="177"/>
      <c r="H104" s="111">
        <f t="shared" ref="H104" si="46">B104*E104</f>
        <v>0</v>
      </c>
      <c r="I104" s="111">
        <f t="shared" ref="I104" si="47">C104*F104</f>
        <v>0</v>
      </c>
      <c r="J104" s="111">
        <f t="shared" ref="J104" si="48">D104*G104</f>
        <v>0</v>
      </c>
    </row>
    <row r="105" spans="1:10" x14ac:dyDescent="0.25">
      <c r="G105" s="78" t="s">
        <v>41</v>
      </c>
      <c r="H105" s="78">
        <f>SUM(H93:H104)</f>
        <v>0</v>
      </c>
      <c r="I105" s="78">
        <f>SUM(I93:I104)</f>
        <v>0</v>
      </c>
      <c r="J105" s="78">
        <f>SUM(J93:J104)</f>
        <v>0</v>
      </c>
    </row>
    <row r="106" spans="1:10" x14ac:dyDescent="0.25">
      <c r="G106" s="78"/>
      <c r="H106" s="78"/>
      <c r="I106" s="78"/>
      <c r="J106" s="78"/>
    </row>
    <row r="107" spans="1:10" x14ac:dyDescent="0.25">
      <c r="A107" s="205" t="s">
        <v>50</v>
      </c>
      <c r="B107" s="205"/>
      <c r="C107" s="205"/>
      <c r="D107" s="205"/>
      <c r="E107" s="205"/>
      <c r="F107" s="205"/>
      <c r="G107" s="205"/>
    </row>
    <row r="108" spans="1:10" x14ac:dyDescent="0.25">
      <c r="E108" s="76"/>
      <c r="F108" s="76"/>
      <c r="G108" s="76"/>
    </row>
    <row r="109" spans="1:10" x14ac:dyDescent="0.25">
      <c r="A109" s="78" t="s">
        <v>28</v>
      </c>
      <c r="B109" s="181"/>
      <c r="C109" s="181"/>
      <c r="D109" s="181"/>
    </row>
    <row r="110" spans="1:10" x14ac:dyDescent="0.25">
      <c r="E110" s="117"/>
    </row>
    <row r="111" spans="1:10" ht="12" thickBot="1" x14ac:dyDescent="0.3"/>
    <row r="112" spans="1:10" ht="12" thickBot="1" x14ac:dyDescent="0.3">
      <c r="A112" s="79" t="s">
        <v>27</v>
      </c>
      <c r="B112" s="178" t="s">
        <v>86</v>
      </c>
      <c r="C112" s="179"/>
      <c r="D112" s="180"/>
      <c r="E112" s="80" t="s">
        <v>8</v>
      </c>
      <c r="F112" s="80" t="s">
        <v>9</v>
      </c>
      <c r="G112" s="81" t="s">
        <v>10</v>
      </c>
      <c r="H112" s="82" t="s">
        <v>12</v>
      </c>
      <c r="I112" s="83" t="s">
        <v>11</v>
      </c>
      <c r="J112" s="84" t="s">
        <v>13</v>
      </c>
    </row>
    <row r="113" spans="1:10" x14ac:dyDescent="0.25">
      <c r="A113" s="85"/>
      <c r="B113" s="86" t="s">
        <v>16</v>
      </c>
      <c r="C113" s="87" t="s">
        <v>26</v>
      </c>
      <c r="D113" s="88" t="s">
        <v>18</v>
      </c>
      <c r="E113" s="229"/>
      <c r="F113" s="199"/>
      <c r="G113" s="202"/>
      <c r="H113" s="89"/>
      <c r="I113" s="90"/>
      <c r="J113" s="91"/>
    </row>
    <row r="114" spans="1:10" x14ac:dyDescent="0.25">
      <c r="A114" s="85" t="s">
        <v>0</v>
      </c>
      <c r="B114" s="206" t="s">
        <v>24</v>
      </c>
      <c r="C114" s="207"/>
      <c r="D114" s="208"/>
      <c r="E114" s="209"/>
      <c r="F114" s="200"/>
      <c r="G114" s="203"/>
      <c r="H114" s="89"/>
      <c r="I114" s="90"/>
      <c r="J114" s="91"/>
    </row>
    <row r="115" spans="1:10" x14ac:dyDescent="0.25">
      <c r="A115" s="92" t="s">
        <v>1</v>
      </c>
      <c r="B115" s="142">
        <v>2000</v>
      </c>
      <c r="C115" s="143">
        <v>2200</v>
      </c>
      <c r="D115" s="144">
        <v>2400</v>
      </c>
      <c r="E115" s="209"/>
      <c r="F115" s="200"/>
      <c r="G115" s="203"/>
      <c r="H115" s="96">
        <f t="shared" ref="H115:H121" si="49">B115*$E$113</f>
        <v>0</v>
      </c>
      <c r="I115" s="96">
        <f t="shared" ref="I115:I121" si="50">C115*$F$113</f>
        <v>0</v>
      </c>
      <c r="J115" s="96">
        <f t="shared" ref="J115:J121" si="51">D115*$G$113</f>
        <v>0</v>
      </c>
    </row>
    <row r="116" spans="1:10" x14ac:dyDescent="0.25">
      <c r="A116" s="92" t="s">
        <v>2</v>
      </c>
      <c r="B116" s="145">
        <v>5525</v>
      </c>
      <c r="C116" s="146">
        <v>5525</v>
      </c>
      <c r="D116" s="147">
        <v>5525</v>
      </c>
      <c r="E116" s="209"/>
      <c r="F116" s="200"/>
      <c r="G116" s="203"/>
      <c r="H116" s="96">
        <f t="shared" si="49"/>
        <v>0</v>
      </c>
      <c r="I116" s="96">
        <f t="shared" si="50"/>
        <v>0</v>
      </c>
      <c r="J116" s="96">
        <f t="shared" si="51"/>
        <v>0</v>
      </c>
    </row>
    <row r="117" spans="1:10" x14ac:dyDescent="0.25">
      <c r="A117" s="92" t="s">
        <v>3</v>
      </c>
      <c r="B117" s="142">
        <v>5800</v>
      </c>
      <c r="C117" s="143">
        <v>5800</v>
      </c>
      <c r="D117" s="144">
        <v>5800</v>
      </c>
      <c r="E117" s="209"/>
      <c r="F117" s="200"/>
      <c r="G117" s="203"/>
      <c r="H117" s="96">
        <f t="shared" si="49"/>
        <v>0</v>
      </c>
      <c r="I117" s="96">
        <f t="shared" si="50"/>
        <v>0</v>
      </c>
      <c r="J117" s="96">
        <f t="shared" si="51"/>
        <v>0</v>
      </c>
    </row>
    <row r="118" spans="1:10" x14ac:dyDescent="0.25">
      <c r="A118" s="92" t="s">
        <v>4</v>
      </c>
      <c r="B118" s="142">
        <v>6300</v>
      </c>
      <c r="C118" s="143">
        <v>6300</v>
      </c>
      <c r="D118" s="144">
        <v>3500</v>
      </c>
      <c r="E118" s="209"/>
      <c r="F118" s="200"/>
      <c r="G118" s="203"/>
      <c r="H118" s="96">
        <f t="shared" si="49"/>
        <v>0</v>
      </c>
      <c r="I118" s="96">
        <f t="shared" si="50"/>
        <v>0</v>
      </c>
      <c r="J118" s="96">
        <f t="shared" si="51"/>
        <v>0</v>
      </c>
    </row>
    <row r="119" spans="1:10" x14ac:dyDescent="0.25">
      <c r="A119" s="92" t="s">
        <v>5</v>
      </c>
      <c r="B119" s="142">
        <v>2300</v>
      </c>
      <c r="C119" s="143">
        <v>2300</v>
      </c>
      <c r="D119" s="144">
        <v>2300</v>
      </c>
      <c r="E119" s="209"/>
      <c r="F119" s="200"/>
      <c r="G119" s="203"/>
      <c r="H119" s="96">
        <f t="shared" si="49"/>
        <v>0</v>
      </c>
      <c r="I119" s="96">
        <f t="shared" si="50"/>
        <v>0</v>
      </c>
      <c r="J119" s="96">
        <f t="shared" si="51"/>
        <v>0</v>
      </c>
    </row>
    <row r="120" spans="1:10" x14ac:dyDescent="0.25">
      <c r="A120" s="92" t="s">
        <v>6</v>
      </c>
      <c r="B120" s="142">
        <v>4800</v>
      </c>
      <c r="C120" s="143">
        <v>4800</v>
      </c>
      <c r="D120" s="144">
        <v>4800</v>
      </c>
      <c r="E120" s="209"/>
      <c r="F120" s="200"/>
      <c r="G120" s="203"/>
      <c r="H120" s="96">
        <f t="shared" si="49"/>
        <v>0</v>
      </c>
      <c r="I120" s="96">
        <f t="shared" si="50"/>
        <v>0</v>
      </c>
      <c r="J120" s="96">
        <f t="shared" si="51"/>
        <v>0</v>
      </c>
    </row>
    <row r="121" spans="1:10" x14ac:dyDescent="0.25">
      <c r="A121" s="92" t="s">
        <v>7</v>
      </c>
      <c r="B121" s="142">
        <v>1057</v>
      </c>
      <c r="C121" s="143">
        <v>1057</v>
      </c>
      <c r="D121" s="144">
        <v>1057</v>
      </c>
      <c r="E121" s="209"/>
      <c r="F121" s="200"/>
      <c r="G121" s="203"/>
      <c r="H121" s="96">
        <f t="shared" si="49"/>
        <v>0</v>
      </c>
      <c r="I121" s="96">
        <f t="shared" si="50"/>
        <v>0</v>
      </c>
      <c r="J121" s="96">
        <f t="shared" si="51"/>
        <v>0</v>
      </c>
    </row>
    <row r="122" spans="1:10" ht="23" x14ac:dyDescent="0.25">
      <c r="A122" s="98" t="s">
        <v>49</v>
      </c>
      <c r="B122" s="140">
        <v>275</v>
      </c>
      <c r="C122" s="140">
        <v>275</v>
      </c>
      <c r="D122" s="140">
        <v>275</v>
      </c>
      <c r="E122" s="209"/>
      <c r="F122" s="200"/>
      <c r="G122" s="203"/>
      <c r="H122" s="96">
        <f t="shared" ref="H122" si="52">B122*$E$113</f>
        <v>0</v>
      </c>
      <c r="I122" s="96">
        <f t="shared" ref="I122" si="53">C122*$F$113</f>
        <v>0</v>
      </c>
      <c r="J122" s="96">
        <f t="shared" ref="J122" si="54">D122*$G$113</f>
        <v>0</v>
      </c>
    </row>
    <row r="123" spans="1:10" ht="23" x14ac:dyDescent="0.25">
      <c r="A123" s="92" t="s">
        <v>42</v>
      </c>
      <c r="B123" s="140">
        <v>3276</v>
      </c>
      <c r="C123" s="140">
        <v>3276</v>
      </c>
      <c r="D123" s="140">
        <v>3276</v>
      </c>
      <c r="E123" s="209"/>
      <c r="F123" s="200"/>
      <c r="G123" s="203"/>
      <c r="H123" s="96">
        <f t="shared" ref="H123" si="55">B123*$E$113</f>
        <v>0</v>
      </c>
      <c r="I123" s="96">
        <f t="shared" ref="I123:I124" si="56">C123*$F$113</f>
        <v>0</v>
      </c>
      <c r="J123" s="96">
        <f t="shared" ref="J123:J124" si="57">D123*$G$113</f>
        <v>0</v>
      </c>
    </row>
    <row r="124" spans="1:10" x14ac:dyDescent="0.25">
      <c r="A124" s="92" t="s">
        <v>45</v>
      </c>
      <c r="B124" s="140">
        <v>500</v>
      </c>
      <c r="C124" s="140">
        <v>500</v>
      </c>
      <c r="D124" s="140">
        <v>500</v>
      </c>
      <c r="E124" s="210"/>
      <c r="F124" s="201"/>
      <c r="G124" s="204"/>
      <c r="H124" s="96">
        <f>B124*$E$113</f>
        <v>0</v>
      </c>
      <c r="I124" s="96">
        <f t="shared" si="56"/>
        <v>0</v>
      </c>
      <c r="J124" s="96">
        <f t="shared" si="57"/>
        <v>0</v>
      </c>
    </row>
    <row r="125" spans="1:10" x14ac:dyDescent="0.25">
      <c r="B125" s="101"/>
      <c r="C125" s="101"/>
      <c r="D125" s="127"/>
      <c r="E125" s="195" t="s">
        <v>15</v>
      </c>
      <c r="F125" s="195"/>
      <c r="G125" s="196"/>
      <c r="H125" s="96">
        <f>SUM(H115:H124)</f>
        <v>0</v>
      </c>
      <c r="I125" s="96">
        <f t="shared" ref="I125:J125" si="58">SUM(I115:I124)</f>
        <v>0</v>
      </c>
      <c r="J125" s="96">
        <f t="shared" si="58"/>
        <v>0</v>
      </c>
    </row>
    <row r="126" spans="1:10" ht="12" thickBot="1" x14ac:dyDescent="0.3">
      <c r="B126" s="101"/>
      <c r="C126" s="101"/>
      <c r="D126" s="101"/>
      <c r="E126" s="197" t="s">
        <v>14</v>
      </c>
      <c r="F126" s="197"/>
      <c r="G126" s="198"/>
      <c r="H126" s="191">
        <f>SUM(H125:J125)</f>
        <v>0</v>
      </c>
      <c r="I126" s="192"/>
      <c r="J126" s="193"/>
    </row>
    <row r="127" spans="1:10" x14ac:dyDescent="0.25">
      <c r="B127" s="101"/>
      <c r="C127" s="101"/>
      <c r="D127" s="101"/>
      <c r="E127" s="103"/>
      <c r="F127" s="103"/>
      <c r="G127" s="104"/>
      <c r="H127" s="194"/>
      <c r="I127" s="194"/>
      <c r="J127" s="194"/>
    </row>
    <row r="128" spans="1:10" x14ac:dyDescent="0.25">
      <c r="A128" s="105" t="s">
        <v>29</v>
      </c>
      <c r="B128" s="106" t="s">
        <v>16</v>
      </c>
      <c r="C128" s="106" t="s">
        <v>26</v>
      </c>
      <c r="D128" s="106" t="s">
        <v>18</v>
      </c>
      <c r="E128" s="107" t="s">
        <v>8</v>
      </c>
      <c r="F128" s="107" t="s">
        <v>9</v>
      </c>
      <c r="G128" s="107" t="s">
        <v>10</v>
      </c>
      <c r="H128" s="107" t="s">
        <v>12</v>
      </c>
      <c r="I128" s="107" t="s">
        <v>11</v>
      </c>
      <c r="J128" s="107" t="s">
        <v>13</v>
      </c>
    </row>
    <row r="129" spans="1:10" x14ac:dyDescent="0.25">
      <c r="A129" s="108" t="s">
        <v>52</v>
      </c>
      <c r="B129" s="142">
        <v>3000</v>
      </c>
      <c r="C129" s="143">
        <v>3000</v>
      </c>
      <c r="D129" s="144">
        <v>3000</v>
      </c>
      <c r="E129" s="176"/>
      <c r="F129" s="176"/>
      <c r="G129" s="176"/>
      <c r="H129" s="111">
        <f t="shared" ref="H129:J136" si="59">B129*E129</f>
        <v>0</v>
      </c>
      <c r="I129" s="111">
        <f t="shared" si="59"/>
        <v>0</v>
      </c>
      <c r="J129" s="111">
        <f t="shared" si="59"/>
        <v>0</v>
      </c>
    </row>
    <row r="130" spans="1:10" x14ac:dyDescent="0.25">
      <c r="A130" s="108" t="s">
        <v>122</v>
      </c>
      <c r="B130" s="142">
        <v>1000</v>
      </c>
      <c r="C130" s="143">
        <v>1000</v>
      </c>
      <c r="D130" s="144">
        <v>1000</v>
      </c>
      <c r="E130" s="176"/>
      <c r="F130" s="176"/>
      <c r="G130" s="176"/>
      <c r="H130" s="111"/>
      <c r="I130" s="111"/>
      <c r="J130" s="111"/>
    </row>
    <row r="131" spans="1:10" x14ac:dyDescent="0.25">
      <c r="A131" s="108" t="s">
        <v>53</v>
      </c>
      <c r="B131" s="142">
        <v>3000</v>
      </c>
      <c r="C131" s="143">
        <v>3000</v>
      </c>
      <c r="D131" s="144">
        <v>3000</v>
      </c>
      <c r="E131" s="176"/>
      <c r="F131" s="176"/>
      <c r="G131" s="176"/>
      <c r="H131" s="111">
        <f t="shared" si="59"/>
        <v>0</v>
      </c>
      <c r="I131" s="111">
        <f t="shared" si="59"/>
        <v>0</v>
      </c>
      <c r="J131" s="111">
        <f t="shared" si="59"/>
        <v>0</v>
      </c>
    </row>
    <row r="132" spans="1:10" x14ac:dyDescent="0.25">
      <c r="A132" s="112" t="s">
        <v>54</v>
      </c>
      <c r="B132" s="142">
        <v>2160</v>
      </c>
      <c r="C132" s="143">
        <v>2161</v>
      </c>
      <c r="D132" s="144">
        <v>2162</v>
      </c>
      <c r="E132" s="177"/>
      <c r="F132" s="177"/>
      <c r="G132" s="177"/>
      <c r="H132" s="111">
        <f t="shared" si="59"/>
        <v>0</v>
      </c>
      <c r="I132" s="111">
        <f t="shared" si="59"/>
        <v>0</v>
      </c>
      <c r="J132" s="111">
        <f t="shared" si="59"/>
        <v>0</v>
      </c>
    </row>
    <row r="133" spans="1:10" x14ac:dyDescent="0.25">
      <c r="A133" s="112" t="s">
        <v>30</v>
      </c>
      <c r="B133" s="142">
        <v>120</v>
      </c>
      <c r="C133" s="143">
        <v>120</v>
      </c>
      <c r="D133" s="144">
        <v>120</v>
      </c>
      <c r="E133" s="177"/>
      <c r="F133" s="177"/>
      <c r="G133" s="177"/>
      <c r="H133" s="111">
        <f t="shared" si="59"/>
        <v>0</v>
      </c>
      <c r="I133" s="111">
        <f t="shared" si="59"/>
        <v>0</v>
      </c>
      <c r="J133" s="111">
        <f t="shared" si="59"/>
        <v>0</v>
      </c>
    </row>
    <row r="134" spans="1:10" x14ac:dyDescent="0.25">
      <c r="A134" s="112" t="s">
        <v>31</v>
      </c>
      <c r="B134" s="109">
        <v>1512</v>
      </c>
      <c r="C134" s="110">
        <v>1512</v>
      </c>
      <c r="D134" s="148">
        <v>1512</v>
      </c>
      <c r="E134" s="177"/>
      <c r="F134" s="177"/>
      <c r="G134" s="177"/>
      <c r="H134" s="111">
        <f t="shared" si="59"/>
        <v>0</v>
      </c>
      <c r="I134" s="111">
        <f t="shared" si="59"/>
        <v>0</v>
      </c>
      <c r="J134" s="111">
        <f t="shared" si="59"/>
        <v>0</v>
      </c>
    </row>
    <row r="135" spans="1:10" x14ac:dyDescent="0.25">
      <c r="A135" s="112" t="s">
        <v>44</v>
      </c>
      <c r="B135" s="109">
        <v>800</v>
      </c>
      <c r="C135" s="110">
        <v>800</v>
      </c>
      <c r="D135" s="148">
        <v>800</v>
      </c>
      <c r="E135" s="177"/>
      <c r="F135" s="177"/>
      <c r="G135" s="177"/>
      <c r="H135" s="111">
        <f t="shared" si="59"/>
        <v>0</v>
      </c>
      <c r="I135" s="111">
        <f t="shared" si="59"/>
        <v>0</v>
      </c>
      <c r="J135" s="111">
        <f t="shared" si="59"/>
        <v>0</v>
      </c>
    </row>
    <row r="136" spans="1:10" x14ac:dyDescent="0.25">
      <c r="A136" s="112" t="s">
        <v>32</v>
      </c>
      <c r="B136" s="109">
        <v>100</v>
      </c>
      <c r="C136" s="110">
        <v>100</v>
      </c>
      <c r="D136" s="148">
        <v>100</v>
      </c>
      <c r="E136" s="177"/>
      <c r="F136" s="177"/>
      <c r="G136" s="177"/>
      <c r="H136" s="111">
        <f t="shared" si="59"/>
        <v>0</v>
      </c>
      <c r="I136" s="111">
        <f t="shared" si="59"/>
        <v>0</v>
      </c>
      <c r="J136" s="111">
        <f t="shared" si="59"/>
        <v>0</v>
      </c>
    </row>
    <row r="137" spans="1:10" ht="34.5" x14ac:dyDescent="0.25">
      <c r="A137" s="113" t="s">
        <v>51</v>
      </c>
      <c r="B137" s="116">
        <v>52</v>
      </c>
      <c r="C137" s="116">
        <v>52</v>
      </c>
      <c r="D137" s="116">
        <v>52</v>
      </c>
      <c r="E137" s="177"/>
      <c r="F137" s="177"/>
      <c r="G137" s="177"/>
      <c r="H137" s="111">
        <f t="shared" ref="H137" si="60">B137*E137</f>
        <v>0</v>
      </c>
      <c r="I137" s="111">
        <f t="shared" ref="I137" si="61">C137*F137</f>
        <v>0</v>
      </c>
      <c r="J137" s="111">
        <f t="shared" ref="J137" si="62">D137*G137</f>
        <v>0</v>
      </c>
    </row>
    <row r="138" spans="1:10" x14ac:dyDescent="0.25">
      <c r="A138" s="169" t="s">
        <v>109</v>
      </c>
      <c r="B138" s="116">
        <v>200</v>
      </c>
      <c r="C138" s="116">
        <v>200</v>
      </c>
      <c r="D138" s="116">
        <v>200</v>
      </c>
      <c r="E138" s="177"/>
      <c r="F138" s="177"/>
      <c r="G138" s="177"/>
      <c r="H138" s="111">
        <f t="shared" ref="H138:H140" si="63">B138*E138</f>
        <v>0</v>
      </c>
      <c r="I138" s="111">
        <f t="shared" ref="I138:I140" si="64">C138*F138</f>
        <v>0</v>
      </c>
      <c r="J138" s="111">
        <f t="shared" ref="J138:J140" si="65">D138*G138</f>
        <v>0</v>
      </c>
    </row>
    <row r="139" spans="1:10" x14ac:dyDescent="0.25">
      <c r="A139" s="115" t="s">
        <v>91</v>
      </c>
      <c r="B139" s="116">
        <v>200</v>
      </c>
      <c r="C139" s="116">
        <v>200</v>
      </c>
      <c r="D139" s="116">
        <v>200</v>
      </c>
      <c r="E139" s="177"/>
      <c r="F139" s="177"/>
      <c r="G139" s="177"/>
      <c r="H139" s="111">
        <f t="shared" si="63"/>
        <v>0</v>
      </c>
      <c r="I139" s="111">
        <f t="shared" si="64"/>
        <v>0</v>
      </c>
      <c r="J139" s="111">
        <f t="shared" si="65"/>
        <v>0</v>
      </c>
    </row>
    <row r="140" spans="1:10" x14ac:dyDescent="0.25">
      <c r="A140" s="115" t="s">
        <v>92</v>
      </c>
      <c r="B140" s="116">
        <v>200</v>
      </c>
      <c r="C140" s="116">
        <v>200</v>
      </c>
      <c r="D140" s="116">
        <v>200</v>
      </c>
      <c r="E140" s="177"/>
      <c r="F140" s="177"/>
      <c r="G140" s="177"/>
      <c r="H140" s="111">
        <f t="shared" si="63"/>
        <v>0</v>
      </c>
      <c r="I140" s="111">
        <f t="shared" si="64"/>
        <v>0</v>
      </c>
      <c r="J140" s="111">
        <f t="shared" si="65"/>
        <v>0</v>
      </c>
    </row>
    <row r="141" spans="1:10" x14ac:dyDescent="0.25">
      <c r="G141" s="78" t="s">
        <v>41</v>
      </c>
      <c r="H141" s="78">
        <f>SUM(H129:H140)</f>
        <v>0</v>
      </c>
      <c r="I141" s="78">
        <f t="shared" ref="I141:J141" si="66">SUM(I129:I140)</f>
        <v>0</v>
      </c>
      <c r="J141" s="78">
        <f t="shared" si="66"/>
        <v>0</v>
      </c>
    </row>
    <row r="143" spans="1:10" x14ac:dyDescent="0.25">
      <c r="A143" s="205" t="s">
        <v>50</v>
      </c>
      <c r="B143" s="205"/>
      <c r="C143" s="205"/>
      <c r="D143" s="205"/>
      <c r="E143" s="205"/>
      <c r="F143" s="205"/>
      <c r="G143" s="205"/>
    </row>
    <row r="145" spans="1:10" x14ac:dyDescent="0.25">
      <c r="A145" s="78" t="s">
        <v>28</v>
      </c>
      <c r="B145" s="181"/>
      <c r="C145" s="181"/>
      <c r="D145" s="181"/>
      <c r="E145" s="181"/>
    </row>
    <row r="147" spans="1:10" ht="12" thickBot="1" x14ac:dyDescent="0.3"/>
    <row r="148" spans="1:10" ht="12" thickBot="1" x14ac:dyDescent="0.3">
      <c r="A148" s="79" t="s">
        <v>27</v>
      </c>
      <c r="B148" s="178" t="s">
        <v>87</v>
      </c>
      <c r="C148" s="179"/>
      <c r="D148" s="180"/>
      <c r="E148" s="80" t="s">
        <v>8</v>
      </c>
      <c r="F148" s="80" t="s">
        <v>9</v>
      </c>
      <c r="G148" s="81" t="s">
        <v>10</v>
      </c>
      <c r="H148" s="82" t="s">
        <v>12</v>
      </c>
      <c r="I148" s="83" t="s">
        <v>11</v>
      </c>
      <c r="J148" s="84" t="s">
        <v>13</v>
      </c>
    </row>
    <row r="149" spans="1:10" x14ac:dyDescent="0.25">
      <c r="A149" s="85"/>
      <c r="B149" s="86" t="s">
        <v>16</v>
      </c>
      <c r="C149" s="87" t="s">
        <v>26</v>
      </c>
      <c r="D149" s="88" t="s">
        <v>18</v>
      </c>
      <c r="E149" s="199"/>
      <c r="F149" s="199"/>
      <c r="G149" s="202"/>
      <c r="H149" s="89"/>
      <c r="I149" s="90"/>
      <c r="J149" s="91"/>
    </row>
    <row r="150" spans="1:10" x14ac:dyDescent="0.25">
      <c r="A150" s="85" t="s">
        <v>0</v>
      </c>
      <c r="B150" s="206" t="s">
        <v>24</v>
      </c>
      <c r="C150" s="207"/>
      <c r="D150" s="208"/>
      <c r="E150" s="200"/>
      <c r="F150" s="200"/>
      <c r="G150" s="203"/>
      <c r="H150" s="89"/>
      <c r="I150" s="90"/>
      <c r="J150" s="91"/>
    </row>
    <row r="151" spans="1:10" x14ac:dyDescent="0.25">
      <c r="A151" s="92" t="s">
        <v>1</v>
      </c>
      <c r="B151" s="135">
        <v>4000</v>
      </c>
      <c r="C151" s="132">
        <v>4280</v>
      </c>
      <c r="D151" s="136">
        <v>4600</v>
      </c>
      <c r="E151" s="200"/>
      <c r="F151" s="200"/>
      <c r="G151" s="203"/>
      <c r="H151" s="96">
        <f>B151*$E$149</f>
        <v>0</v>
      </c>
      <c r="I151" s="96">
        <f t="shared" ref="I151:I157" si="67">C151*$F$149</f>
        <v>0</v>
      </c>
      <c r="J151" s="96">
        <f t="shared" ref="J151:J157" si="68">D151*$G$149</f>
        <v>0</v>
      </c>
    </row>
    <row r="152" spans="1:10" x14ac:dyDescent="0.25">
      <c r="A152" s="92" t="s">
        <v>2</v>
      </c>
      <c r="B152" s="137">
        <v>8000</v>
      </c>
      <c r="C152" s="138">
        <v>8000</v>
      </c>
      <c r="D152" s="139">
        <v>8000</v>
      </c>
      <c r="E152" s="200"/>
      <c r="F152" s="200"/>
      <c r="G152" s="203"/>
      <c r="H152" s="96">
        <f t="shared" ref="H152:H157" si="69">B152*$E$149</f>
        <v>0</v>
      </c>
      <c r="I152" s="96">
        <f t="shared" si="67"/>
        <v>0</v>
      </c>
      <c r="J152" s="96">
        <f t="shared" si="68"/>
        <v>0</v>
      </c>
    </row>
    <row r="153" spans="1:10" x14ac:dyDescent="0.25">
      <c r="A153" s="92" t="s">
        <v>3</v>
      </c>
      <c r="B153" s="135">
        <v>9660</v>
      </c>
      <c r="C153" s="132">
        <v>8000</v>
      </c>
      <c r="D153" s="136">
        <v>7500</v>
      </c>
      <c r="E153" s="200"/>
      <c r="F153" s="200"/>
      <c r="G153" s="203"/>
      <c r="H153" s="96">
        <f t="shared" si="69"/>
        <v>0</v>
      </c>
      <c r="I153" s="96">
        <f t="shared" si="67"/>
        <v>0</v>
      </c>
      <c r="J153" s="96">
        <f t="shared" si="68"/>
        <v>0</v>
      </c>
    </row>
    <row r="154" spans="1:10" x14ac:dyDescent="0.25">
      <c r="A154" s="92" t="s">
        <v>4</v>
      </c>
      <c r="B154" s="135">
        <v>4161</v>
      </c>
      <c r="C154" s="132">
        <v>4161</v>
      </c>
      <c r="D154" s="136">
        <v>4161</v>
      </c>
      <c r="E154" s="200"/>
      <c r="F154" s="200"/>
      <c r="G154" s="203"/>
      <c r="H154" s="96">
        <f t="shared" si="69"/>
        <v>0</v>
      </c>
      <c r="I154" s="96">
        <f t="shared" si="67"/>
        <v>0</v>
      </c>
      <c r="J154" s="96">
        <f t="shared" si="68"/>
        <v>0</v>
      </c>
    </row>
    <row r="155" spans="1:10" x14ac:dyDescent="0.25">
      <c r="A155" s="92" t="s">
        <v>5</v>
      </c>
      <c r="B155" s="135">
        <v>2100</v>
      </c>
      <c r="C155" s="132">
        <v>2100</v>
      </c>
      <c r="D155" s="136">
        <v>2100</v>
      </c>
      <c r="E155" s="200"/>
      <c r="F155" s="200"/>
      <c r="G155" s="203"/>
      <c r="H155" s="96">
        <f t="shared" si="69"/>
        <v>0</v>
      </c>
      <c r="I155" s="96">
        <f t="shared" si="67"/>
        <v>0</v>
      </c>
      <c r="J155" s="96">
        <f t="shared" si="68"/>
        <v>0</v>
      </c>
    </row>
    <row r="156" spans="1:10" x14ac:dyDescent="0.25">
      <c r="A156" s="92" t="s">
        <v>6</v>
      </c>
      <c r="B156" s="135">
        <v>2400</v>
      </c>
      <c r="C156" s="132">
        <v>2700</v>
      </c>
      <c r="D156" s="136">
        <v>3000</v>
      </c>
      <c r="E156" s="200"/>
      <c r="F156" s="200"/>
      <c r="G156" s="203"/>
      <c r="H156" s="96">
        <f t="shared" si="69"/>
        <v>0</v>
      </c>
      <c r="I156" s="96">
        <f t="shared" si="67"/>
        <v>0</v>
      </c>
      <c r="J156" s="96">
        <f t="shared" si="68"/>
        <v>0</v>
      </c>
    </row>
    <row r="157" spans="1:10" x14ac:dyDescent="0.25">
      <c r="A157" s="92" t="s">
        <v>7</v>
      </c>
      <c r="B157" s="135">
        <v>1157</v>
      </c>
      <c r="C157" s="132">
        <v>1157</v>
      </c>
      <c r="D157" s="136">
        <v>1157</v>
      </c>
      <c r="E157" s="200"/>
      <c r="F157" s="200"/>
      <c r="G157" s="203"/>
      <c r="H157" s="96">
        <f t="shared" si="69"/>
        <v>0</v>
      </c>
      <c r="I157" s="96">
        <f t="shared" si="67"/>
        <v>0</v>
      </c>
      <c r="J157" s="96">
        <f t="shared" si="68"/>
        <v>0</v>
      </c>
    </row>
    <row r="158" spans="1:10" ht="23" x14ac:dyDescent="0.25">
      <c r="A158" s="98" t="s">
        <v>49</v>
      </c>
      <c r="B158" s="140">
        <v>275</v>
      </c>
      <c r="C158" s="140">
        <v>275</v>
      </c>
      <c r="D158" s="140">
        <v>275</v>
      </c>
      <c r="E158" s="200"/>
      <c r="F158" s="200"/>
      <c r="G158" s="203"/>
      <c r="H158" s="96">
        <f t="shared" ref="H158" si="70">B158*$E$149</f>
        <v>0</v>
      </c>
      <c r="I158" s="96">
        <f t="shared" ref="I158" si="71">C158*$F$149</f>
        <v>0</v>
      </c>
      <c r="J158" s="96">
        <f t="shared" ref="J158" si="72">D158*$G$149</f>
        <v>0</v>
      </c>
    </row>
    <row r="159" spans="1:10" ht="23" x14ac:dyDescent="0.25">
      <c r="A159" s="92" t="s">
        <v>42</v>
      </c>
      <c r="B159" s="140">
        <v>2500</v>
      </c>
      <c r="C159" s="140">
        <v>2500</v>
      </c>
      <c r="D159" s="140">
        <v>2500</v>
      </c>
      <c r="E159" s="200"/>
      <c r="F159" s="200"/>
      <c r="G159" s="203"/>
      <c r="H159" s="96">
        <f t="shared" ref="H159:H160" si="73">B159*$E$149</f>
        <v>0</v>
      </c>
      <c r="I159" s="96">
        <f t="shared" ref="I159:I160" si="74">C159*$F$149</f>
        <v>0</v>
      </c>
      <c r="J159" s="96">
        <f t="shared" ref="J159:J160" si="75">D159*$G$149</f>
        <v>0</v>
      </c>
    </row>
    <row r="160" spans="1:10" x14ac:dyDescent="0.25">
      <c r="A160" s="92" t="s">
        <v>45</v>
      </c>
      <c r="B160" s="140">
        <v>800</v>
      </c>
      <c r="C160" s="140">
        <v>800</v>
      </c>
      <c r="D160" s="140">
        <v>800</v>
      </c>
      <c r="E160" s="201"/>
      <c r="F160" s="201"/>
      <c r="G160" s="204"/>
      <c r="H160" s="96">
        <f t="shared" si="73"/>
        <v>0</v>
      </c>
      <c r="I160" s="96">
        <f t="shared" si="74"/>
        <v>0</v>
      </c>
      <c r="J160" s="96">
        <f t="shared" si="75"/>
        <v>0</v>
      </c>
    </row>
    <row r="161" spans="1:10" x14ac:dyDescent="0.25">
      <c r="B161" s="101"/>
      <c r="C161" s="101"/>
      <c r="D161" s="127"/>
      <c r="E161" s="195" t="s">
        <v>15</v>
      </c>
      <c r="F161" s="195"/>
      <c r="G161" s="196"/>
      <c r="H161" s="96">
        <f>SUM(H151:H160)</f>
        <v>0</v>
      </c>
      <c r="I161" s="96">
        <f t="shared" ref="I161:J161" si="76">SUM(I151:I160)</f>
        <v>0</v>
      </c>
      <c r="J161" s="96">
        <f t="shared" si="76"/>
        <v>0</v>
      </c>
    </row>
    <row r="162" spans="1:10" ht="12" thickBot="1" x14ac:dyDescent="0.3">
      <c r="B162" s="101"/>
      <c r="C162" s="101"/>
      <c r="D162" s="101"/>
      <c r="E162" s="197" t="s">
        <v>14</v>
      </c>
      <c r="F162" s="197"/>
      <c r="G162" s="198"/>
      <c r="H162" s="191">
        <f>SUM(H161:J161)</f>
        <v>0</v>
      </c>
      <c r="I162" s="192"/>
      <c r="J162" s="193"/>
    </row>
    <row r="163" spans="1:10" x14ac:dyDescent="0.25">
      <c r="B163" s="101"/>
      <c r="C163" s="101"/>
      <c r="D163" s="101"/>
      <c r="E163" s="103"/>
      <c r="F163" s="103"/>
      <c r="G163" s="104"/>
      <c r="H163" s="194"/>
      <c r="I163" s="194"/>
      <c r="J163" s="194"/>
    </row>
    <row r="164" spans="1:10" x14ac:dyDescent="0.25">
      <c r="A164" s="105" t="s">
        <v>29</v>
      </c>
      <c r="B164" s="106" t="s">
        <v>16</v>
      </c>
      <c r="C164" s="106" t="s">
        <v>26</v>
      </c>
      <c r="D164" s="106" t="s">
        <v>18</v>
      </c>
      <c r="E164" s="107" t="s">
        <v>8</v>
      </c>
      <c r="F164" s="107" t="s">
        <v>9</v>
      </c>
      <c r="G164" s="107" t="s">
        <v>10</v>
      </c>
      <c r="H164" s="107" t="s">
        <v>12</v>
      </c>
      <c r="I164" s="107" t="s">
        <v>11</v>
      </c>
      <c r="J164" s="107" t="s">
        <v>13</v>
      </c>
    </row>
    <row r="165" spans="1:10" x14ac:dyDescent="0.25">
      <c r="A165" s="108" t="s">
        <v>52</v>
      </c>
      <c r="B165" s="135">
        <v>3000</v>
      </c>
      <c r="C165" s="132">
        <v>3000</v>
      </c>
      <c r="D165" s="136">
        <v>3000</v>
      </c>
      <c r="E165" s="176"/>
      <c r="F165" s="176"/>
      <c r="G165" s="176"/>
      <c r="H165" s="111">
        <f t="shared" ref="H165:J172" si="77">B165*E165</f>
        <v>0</v>
      </c>
      <c r="I165" s="111">
        <f t="shared" si="77"/>
        <v>0</v>
      </c>
      <c r="J165" s="111">
        <f t="shared" si="77"/>
        <v>0</v>
      </c>
    </row>
    <row r="166" spans="1:10" x14ac:dyDescent="0.25">
      <c r="A166" s="108" t="s">
        <v>122</v>
      </c>
      <c r="B166" s="135">
        <v>1000</v>
      </c>
      <c r="C166" s="132">
        <v>1000</v>
      </c>
      <c r="D166" s="136">
        <v>1000</v>
      </c>
      <c r="E166" s="176"/>
      <c r="F166" s="176"/>
      <c r="G166" s="176"/>
      <c r="H166" s="111"/>
      <c r="I166" s="111"/>
      <c r="J166" s="111"/>
    </row>
    <row r="167" spans="1:10" x14ac:dyDescent="0.25">
      <c r="A167" s="108" t="s">
        <v>53</v>
      </c>
      <c r="B167" s="135">
        <v>3000</v>
      </c>
      <c r="C167" s="132">
        <v>3000</v>
      </c>
      <c r="D167" s="136">
        <v>3000</v>
      </c>
      <c r="E167" s="176"/>
      <c r="F167" s="176"/>
      <c r="G167" s="176"/>
      <c r="H167" s="111">
        <f t="shared" si="77"/>
        <v>0</v>
      </c>
      <c r="I167" s="111">
        <f t="shared" si="77"/>
        <v>0</v>
      </c>
      <c r="J167" s="111">
        <f t="shared" si="77"/>
        <v>0</v>
      </c>
    </row>
    <row r="168" spans="1:10" x14ac:dyDescent="0.25">
      <c r="A168" s="112" t="s">
        <v>54</v>
      </c>
      <c r="B168" s="135">
        <v>2000</v>
      </c>
      <c r="C168" s="132">
        <v>2000</v>
      </c>
      <c r="D168" s="136">
        <v>2000</v>
      </c>
      <c r="E168" s="177"/>
      <c r="F168" s="177"/>
      <c r="G168" s="177"/>
      <c r="H168" s="111">
        <f t="shared" si="77"/>
        <v>0</v>
      </c>
      <c r="I168" s="111">
        <f t="shared" si="77"/>
        <v>0</v>
      </c>
      <c r="J168" s="111">
        <f t="shared" si="77"/>
        <v>0</v>
      </c>
    </row>
    <row r="169" spans="1:10" x14ac:dyDescent="0.25">
      <c r="A169" s="112" t="s">
        <v>30</v>
      </c>
      <c r="B169" s="135">
        <v>834</v>
      </c>
      <c r="C169" s="132">
        <v>834</v>
      </c>
      <c r="D169" s="136">
        <v>834</v>
      </c>
      <c r="E169" s="177"/>
      <c r="F169" s="177"/>
      <c r="G169" s="177"/>
      <c r="H169" s="111">
        <f t="shared" si="77"/>
        <v>0</v>
      </c>
      <c r="I169" s="111">
        <f t="shared" si="77"/>
        <v>0</v>
      </c>
      <c r="J169" s="111">
        <f t="shared" si="77"/>
        <v>0</v>
      </c>
    </row>
    <row r="170" spans="1:10" x14ac:dyDescent="0.25">
      <c r="A170" s="112" t="s">
        <v>31</v>
      </c>
      <c r="B170" s="94">
        <v>834</v>
      </c>
      <c r="C170" s="94">
        <v>834</v>
      </c>
      <c r="D170" s="94">
        <v>834</v>
      </c>
      <c r="E170" s="177"/>
      <c r="F170" s="177"/>
      <c r="G170" s="177"/>
      <c r="H170" s="111">
        <f t="shared" si="77"/>
        <v>0</v>
      </c>
      <c r="I170" s="111">
        <f t="shared" si="77"/>
        <v>0</v>
      </c>
      <c r="J170" s="111">
        <f t="shared" si="77"/>
        <v>0</v>
      </c>
    </row>
    <row r="171" spans="1:10" x14ac:dyDescent="0.25">
      <c r="A171" s="112" t="s">
        <v>44</v>
      </c>
      <c r="B171" s="94">
        <v>1000</v>
      </c>
      <c r="C171" s="94">
        <v>1000</v>
      </c>
      <c r="D171" s="94">
        <v>1000</v>
      </c>
      <c r="E171" s="177"/>
      <c r="F171" s="177"/>
      <c r="G171" s="177"/>
      <c r="H171" s="111">
        <f t="shared" si="77"/>
        <v>0</v>
      </c>
      <c r="I171" s="111">
        <f t="shared" si="77"/>
        <v>0</v>
      </c>
      <c r="J171" s="111">
        <f t="shared" si="77"/>
        <v>0</v>
      </c>
    </row>
    <row r="172" spans="1:10" x14ac:dyDescent="0.25">
      <c r="A172" s="112" t="s">
        <v>32</v>
      </c>
      <c r="B172" s="94">
        <v>50</v>
      </c>
      <c r="C172" s="94">
        <v>50</v>
      </c>
      <c r="D172" s="94">
        <v>50</v>
      </c>
      <c r="E172" s="177"/>
      <c r="F172" s="177"/>
      <c r="G172" s="177"/>
      <c r="H172" s="111">
        <f t="shared" si="77"/>
        <v>0</v>
      </c>
      <c r="I172" s="111">
        <f t="shared" si="77"/>
        <v>0</v>
      </c>
      <c r="J172" s="111">
        <f t="shared" si="77"/>
        <v>0</v>
      </c>
    </row>
    <row r="173" spans="1:10" ht="34.5" x14ac:dyDescent="0.25">
      <c r="A173" s="113" t="s">
        <v>51</v>
      </c>
      <c r="B173" s="116">
        <v>52</v>
      </c>
      <c r="C173" s="116">
        <v>52</v>
      </c>
      <c r="D173" s="116">
        <v>52</v>
      </c>
      <c r="E173" s="177"/>
      <c r="F173" s="177"/>
      <c r="G173" s="177"/>
      <c r="H173" s="111">
        <f t="shared" ref="H173" si="78">B173*E173</f>
        <v>0</v>
      </c>
      <c r="I173" s="111">
        <f t="shared" ref="I173" si="79">C173*F173</f>
        <v>0</v>
      </c>
      <c r="J173" s="111">
        <f t="shared" ref="J173" si="80">D173*G173</f>
        <v>0</v>
      </c>
    </row>
    <row r="174" spans="1:10" x14ac:dyDescent="0.25">
      <c r="A174" s="169" t="s">
        <v>109</v>
      </c>
      <c r="B174" s="116">
        <v>200</v>
      </c>
      <c r="C174" s="116">
        <v>200</v>
      </c>
      <c r="D174" s="116">
        <v>200</v>
      </c>
      <c r="E174" s="177"/>
      <c r="F174" s="177"/>
      <c r="G174" s="177"/>
      <c r="H174" s="111">
        <f t="shared" ref="H174:H176" si="81">B174*E174</f>
        <v>0</v>
      </c>
      <c r="I174" s="111">
        <f t="shared" ref="I174:I176" si="82">C174*F174</f>
        <v>0</v>
      </c>
      <c r="J174" s="111">
        <f t="shared" ref="J174:J176" si="83">D174*G174</f>
        <v>0</v>
      </c>
    </row>
    <row r="175" spans="1:10" x14ac:dyDescent="0.25">
      <c r="A175" s="115" t="s">
        <v>91</v>
      </c>
      <c r="B175" s="116">
        <v>200</v>
      </c>
      <c r="C175" s="116">
        <v>200</v>
      </c>
      <c r="D175" s="116">
        <v>200</v>
      </c>
      <c r="E175" s="177"/>
      <c r="F175" s="177"/>
      <c r="G175" s="177"/>
      <c r="H175" s="111">
        <f t="shared" si="81"/>
        <v>0</v>
      </c>
      <c r="I175" s="111">
        <f t="shared" si="82"/>
        <v>0</v>
      </c>
      <c r="J175" s="111">
        <f t="shared" si="83"/>
        <v>0</v>
      </c>
    </row>
    <row r="176" spans="1:10" x14ac:dyDescent="0.25">
      <c r="A176" s="115" t="s">
        <v>92</v>
      </c>
      <c r="B176" s="116">
        <v>200</v>
      </c>
      <c r="C176" s="116">
        <v>200</v>
      </c>
      <c r="D176" s="116">
        <v>200</v>
      </c>
      <c r="E176" s="177"/>
      <c r="F176" s="177"/>
      <c r="G176" s="177"/>
      <c r="H176" s="111">
        <f t="shared" si="81"/>
        <v>0</v>
      </c>
      <c r="I176" s="111">
        <f t="shared" si="82"/>
        <v>0</v>
      </c>
      <c r="J176" s="111">
        <f t="shared" si="83"/>
        <v>0</v>
      </c>
    </row>
    <row r="177" spans="1:10" x14ac:dyDescent="0.25">
      <c r="G177" s="78" t="s">
        <v>41</v>
      </c>
      <c r="H177" s="78">
        <f>SUM(H165:H176)</f>
        <v>0</v>
      </c>
      <c r="I177" s="78">
        <f t="shared" ref="I177:J177" si="84">SUM(I165:I176)</f>
        <v>0</v>
      </c>
      <c r="J177" s="78">
        <f t="shared" si="84"/>
        <v>0</v>
      </c>
    </row>
    <row r="181" spans="1:10" x14ac:dyDescent="0.25">
      <c r="A181" s="205" t="s">
        <v>50</v>
      </c>
      <c r="B181" s="205"/>
      <c r="C181" s="205"/>
      <c r="D181" s="205"/>
      <c r="E181" s="205"/>
      <c r="F181" s="205"/>
      <c r="G181" s="205"/>
    </row>
    <row r="183" spans="1:10" x14ac:dyDescent="0.25">
      <c r="A183" s="78" t="s">
        <v>28</v>
      </c>
      <c r="B183" s="181"/>
      <c r="C183" s="181"/>
      <c r="D183" s="181"/>
      <c r="E183" s="181"/>
    </row>
    <row r="185" spans="1:10" ht="12" thickBot="1" x14ac:dyDescent="0.3"/>
    <row r="186" spans="1:10" ht="12" thickBot="1" x14ac:dyDescent="0.3">
      <c r="A186" s="79" t="s">
        <v>27</v>
      </c>
      <c r="B186" s="178" t="s">
        <v>88</v>
      </c>
      <c r="C186" s="179"/>
      <c r="D186" s="180"/>
      <c r="E186" s="80" t="s">
        <v>8</v>
      </c>
      <c r="F186" s="80" t="s">
        <v>9</v>
      </c>
      <c r="G186" s="81" t="s">
        <v>10</v>
      </c>
      <c r="H186" s="82" t="s">
        <v>12</v>
      </c>
      <c r="I186" s="83" t="s">
        <v>11</v>
      </c>
      <c r="J186" s="84" t="s">
        <v>13</v>
      </c>
    </row>
    <row r="187" spans="1:10" x14ac:dyDescent="0.25">
      <c r="A187" s="85"/>
      <c r="B187" s="86" t="s">
        <v>16</v>
      </c>
      <c r="C187" s="87" t="s">
        <v>26</v>
      </c>
      <c r="D187" s="88" t="s">
        <v>18</v>
      </c>
      <c r="E187" s="199"/>
      <c r="F187" s="199"/>
      <c r="G187" s="202"/>
      <c r="H187" s="89"/>
      <c r="I187" s="90"/>
      <c r="J187" s="91"/>
    </row>
    <row r="188" spans="1:10" x14ac:dyDescent="0.25">
      <c r="A188" s="85" t="s">
        <v>0</v>
      </c>
      <c r="B188" s="206" t="s">
        <v>24</v>
      </c>
      <c r="C188" s="207"/>
      <c r="D188" s="208"/>
      <c r="E188" s="200"/>
      <c r="F188" s="200"/>
      <c r="G188" s="203"/>
      <c r="H188" s="89"/>
      <c r="I188" s="90"/>
      <c r="J188" s="91"/>
    </row>
    <row r="189" spans="1:10" x14ac:dyDescent="0.25">
      <c r="A189" s="115" t="s">
        <v>1</v>
      </c>
      <c r="B189" s="131">
        <v>8000</v>
      </c>
      <c r="C189" s="132">
        <v>8000</v>
      </c>
      <c r="D189" s="133">
        <v>8000</v>
      </c>
      <c r="E189" s="200"/>
      <c r="F189" s="200"/>
      <c r="G189" s="203"/>
      <c r="H189" s="96">
        <f t="shared" ref="H189:H195" si="85">B189*$E$187</f>
        <v>0</v>
      </c>
      <c r="I189" s="96">
        <f t="shared" ref="I189:I195" si="86">C189*$F$187</f>
        <v>0</v>
      </c>
      <c r="J189" s="96">
        <f t="shared" ref="J189:J195" si="87">D189*$G$187</f>
        <v>0</v>
      </c>
    </row>
    <row r="190" spans="1:10" x14ac:dyDescent="0.25">
      <c r="A190" s="115" t="s">
        <v>2</v>
      </c>
      <c r="B190" s="149">
        <v>4000</v>
      </c>
      <c r="C190" s="138">
        <v>4000</v>
      </c>
      <c r="D190" s="150">
        <v>4000</v>
      </c>
      <c r="E190" s="200"/>
      <c r="F190" s="200"/>
      <c r="G190" s="203"/>
      <c r="H190" s="96">
        <f t="shared" si="85"/>
        <v>0</v>
      </c>
      <c r="I190" s="96">
        <f t="shared" si="86"/>
        <v>0</v>
      </c>
      <c r="J190" s="96">
        <f t="shared" si="87"/>
        <v>0</v>
      </c>
    </row>
    <row r="191" spans="1:10" x14ac:dyDescent="0.25">
      <c r="A191" s="115" t="s">
        <v>3</v>
      </c>
      <c r="B191" s="131">
        <v>9000</v>
      </c>
      <c r="C191" s="132">
        <v>9000</v>
      </c>
      <c r="D191" s="133">
        <v>9000</v>
      </c>
      <c r="E191" s="200"/>
      <c r="F191" s="200"/>
      <c r="G191" s="203"/>
      <c r="H191" s="96">
        <f t="shared" si="85"/>
        <v>0</v>
      </c>
      <c r="I191" s="96">
        <f t="shared" si="86"/>
        <v>0</v>
      </c>
      <c r="J191" s="96">
        <f t="shared" si="87"/>
        <v>0</v>
      </c>
    </row>
    <row r="192" spans="1:10" x14ac:dyDescent="0.25">
      <c r="A192" s="115" t="s">
        <v>4</v>
      </c>
      <c r="B192" s="131">
        <v>9525</v>
      </c>
      <c r="C192" s="132">
        <v>7225</v>
      </c>
      <c r="D192" s="133">
        <v>9525</v>
      </c>
      <c r="E192" s="200"/>
      <c r="F192" s="200"/>
      <c r="G192" s="203"/>
      <c r="H192" s="96">
        <f t="shared" si="85"/>
        <v>0</v>
      </c>
      <c r="I192" s="96">
        <f t="shared" si="86"/>
        <v>0</v>
      </c>
      <c r="J192" s="96">
        <f t="shared" si="87"/>
        <v>0</v>
      </c>
    </row>
    <row r="193" spans="1:10" x14ac:dyDescent="0.25">
      <c r="A193" s="115" t="s">
        <v>5</v>
      </c>
      <c r="B193" s="131">
        <v>4501</v>
      </c>
      <c r="C193" s="132">
        <v>4901</v>
      </c>
      <c r="D193" s="133">
        <v>5301</v>
      </c>
      <c r="E193" s="200"/>
      <c r="F193" s="200"/>
      <c r="G193" s="203"/>
      <c r="H193" s="96">
        <f t="shared" si="85"/>
        <v>0</v>
      </c>
      <c r="I193" s="96">
        <f t="shared" si="86"/>
        <v>0</v>
      </c>
      <c r="J193" s="96">
        <f t="shared" si="87"/>
        <v>0</v>
      </c>
    </row>
    <row r="194" spans="1:10" x14ac:dyDescent="0.25">
      <c r="A194" s="115" t="s">
        <v>6</v>
      </c>
      <c r="B194" s="131">
        <v>3500</v>
      </c>
      <c r="C194" s="132">
        <v>3500</v>
      </c>
      <c r="D194" s="133">
        <v>3500</v>
      </c>
      <c r="E194" s="200"/>
      <c r="F194" s="200"/>
      <c r="G194" s="203"/>
      <c r="H194" s="96">
        <f t="shared" si="85"/>
        <v>0</v>
      </c>
      <c r="I194" s="96">
        <f t="shared" si="86"/>
        <v>0</v>
      </c>
      <c r="J194" s="96">
        <f t="shared" si="87"/>
        <v>0</v>
      </c>
    </row>
    <row r="195" spans="1:10" x14ac:dyDescent="0.25">
      <c r="A195" s="115" t="s">
        <v>7</v>
      </c>
      <c r="B195" s="131">
        <v>3000</v>
      </c>
      <c r="C195" s="132">
        <v>3000</v>
      </c>
      <c r="D195" s="133">
        <v>3000</v>
      </c>
      <c r="E195" s="200"/>
      <c r="F195" s="200"/>
      <c r="G195" s="203"/>
      <c r="H195" s="96">
        <f t="shared" si="85"/>
        <v>0</v>
      </c>
      <c r="I195" s="96">
        <f t="shared" si="86"/>
        <v>0</v>
      </c>
      <c r="J195" s="96">
        <f t="shared" si="87"/>
        <v>0</v>
      </c>
    </row>
    <row r="196" spans="1:10" ht="23" x14ac:dyDescent="0.25">
      <c r="A196" s="98" t="s">
        <v>49</v>
      </c>
      <c r="B196" s="114">
        <v>275</v>
      </c>
      <c r="C196" s="114">
        <v>275</v>
      </c>
      <c r="D196" s="114">
        <v>275</v>
      </c>
      <c r="E196" s="200"/>
      <c r="F196" s="200"/>
      <c r="G196" s="203"/>
      <c r="H196" s="96">
        <f t="shared" ref="H196" si="88">B196*$E$187</f>
        <v>0</v>
      </c>
      <c r="I196" s="96">
        <f t="shared" ref="I196" si="89">C196*$F$187</f>
        <v>0</v>
      </c>
      <c r="J196" s="96">
        <f t="shared" ref="J196" si="90">D196*$G$187</f>
        <v>0</v>
      </c>
    </row>
    <row r="197" spans="1:10" ht="23" x14ac:dyDescent="0.25">
      <c r="A197" s="115" t="s">
        <v>42</v>
      </c>
      <c r="B197" s="114">
        <v>2300</v>
      </c>
      <c r="C197" s="114">
        <v>2300</v>
      </c>
      <c r="D197" s="114">
        <v>2300</v>
      </c>
      <c r="E197" s="200"/>
      <c r="F197" s="200"/>
      <c r="G197" s="203"/>
      <c r="H197" s="96">
        <f t="shared" ref="H197" si="91">B197*$E$187</f>
        <v>0</v>
      </c>
      <c r="I197" s="96">
        <f t="shared" ref="I197:I198" si="92">C197*$F$187</f>
        <v>0</v>
      </c>
      <c r="J197" s="96">
        <f t="shared" ref="J197:J198" si="93">D197*$G$187</f>
        <v>0</v>
      </c>
    </row>
    <row r="198" spans="1:10" x14ac:dyDescent="0.25">
      <c r="A198" s="115" t="s">
        <v>45</v>
      </c>
      <c r="B198" s="114">
        <v>1000</v>
      </c>
      <c r="C198" s="114">
        <v>1000</v>
      </c>
      <c r="D198" s="114">
        <v>1000</v>
      </c>
      <c r="E198" s="201"/>
      <c r="F198" s="201"/>
      <c r="G198" s="204"/>
      <c r="H198" s="96">
        <f>B198*$E$187</f>
        <v>0</v>
      </c>
      <c r="I198" s="96">
        <f t="shared" si="92"/>
        <v>0</v>
      </c>
      <c r="J198" s="96">
        <f t="shared" si="93"/>
        <v>0</v>
      </c>
    </row>
    <row r="199" spans="1:10" x14ac:dyDescent="0.25">
      <c r="B199" s="101"/>
      <c r="C199" s="101"/>
      <c r="D199" s="127"/>
      <c r="E199" s="195" t="s">
        <v>15</v>
      </c>
      <c r="F199" s="195"/>
      <c r="G199" s="196"/>
      <c r="H199" s="96">
        <f>SUM(H189:H198)</f>
        <v>0</v>
      </c>
      <c r="I199" s="96">
        <f t="shared" ref="I199:J199" si="94">SUM(I189:I198)</f>
        <v>0</v>
      </c>
      <c r="J199" s="96">
        <f t="shared" si="94"/>
        <v>0</v>
      </c>
    </row>
    <row r="200" spans="1:10" ht="12" thickBot="1" x14ac:dyDescent="0.3">
      <c r="B200" s="101"/>
      <c r="C200" s="101"/>
      <c r="D200" s="101"/>
      <c r="E200" s="197" t="s">
        <v>14</v>
      </c>
      <c r="F200" s="197"/>
      <c r="G200" s="198"/>
      <c r="H200" s="191">
        <f>SUM(H199:J199)</f>
        <v>0</v>
      </c>
      <c r="I200" s="192"/>
      <c r="J200" s="193"/>
    </row>
    <row r="201" spans="1:10" x14ac:dyDescent="0.25">
      <c r="B201" s="101"/>
      <c r="C201" s="101"/>
      <c r="D201" s="101"/>
      <c r="E201" s="103"/>
      <c r="F201" s="103"/>
      <c r="G201" s="104"/>
      <c r="H201" s="194"/>
      <c r="I201" s="194"/>
      <c r="J201" s="194"/>
    </row>
    <row r="202" spans="1:10" x14ac:dyDescent="0.25">
      <c r="A202" s="105" t="s">
        <v>29</v>
      </c>
      <c r="B202" s="106" t="s">
        <v>16</v>
      </c>
      <c r="C202" s="106" t="s">
        <v>26</v>
      </c>
      <c r="D202" s="106" t="s">
        <v>18</v>
      </c>
      <c r="E202" s="107" t="s">
        <v>8</v>
      </c>
      <c r="F202" s="107" t="s">
        <v>9</v>
      </c>
      <c r="G202" s="107" t="s">
        <v>10</v>
      </c>
      <c r="H202" s="107" t="s">
        <v>12</v>
      </c>
      <c r="I202" s="107" t="s">
        <v>11</v>
      </c>
      <c r="J202" s="107" t="s">
        <v>13</v>
      </c>
    </row>
    <row r="203" spans="1:10" x14ac:dyDescent="0.25">
      <c r="A203" s="108" t="s">
        <v>52</v>
      </c>
      <c r="B203" s="131">
        <v>3000</v>
      </c>
      <c r="C203" s="132">
        <v>3000</v>
      </c>
      <c r="D203" s="133">
        <v>3000</v>
      </c>
      <c r="E203" s="176"/>
      <c r="F203" s="176"/>
      <c r="G203" s="176"/>
      <c r="H203" s="111">
        <f t="shared" ref="H203:J210" si="95">B203*E203</f>
        <v>0</v>
      </c>
      <c r="I203" s="111">
        <f t="shared" si="95"/>
        <v>0</v>
      </c>
      <c r="J203" s="111">
        <f t="shared" si="95"/>
        <v>0</v>
      </c>
    </row>
    <row r="204" spans="1:10" x14ac:dyDescent="0.25">
      <c r="A204" s="108" t="s">
        <v>122</v>
      </c>
      <c r="B204" s="131">
        <v>1200</v>
      </c>
      <c r="C204" s="132">
        <v>1200</v>
      </c>
      <c r="D204" s="133">
        <v>1200</v>
      </c>
      <c r="E204" s="176"/>
      <c r="F204" s="176"/>
      <c r="G204" s="176"/>
      <c r="H204" s="111"/>
      <c r="I204" s="111"/>
      <c r="J204" s="111"/>
    </row>
    <row r="205" spans="1:10" x14ac:dyDescent="0.25">
      <c r="A205" s="108" t="s">
        <v>53</v>
      </c>
      <c r="B205" s="131">
        <v>3600</v>
      </c>
      <c r="C205" s="132">
        <v>3600</v>
      </c>
      <c r="D205" s="133">
        <v>3600</v>
      </c>
      <c r="E205" s="176"/>
      <c r="F205" s="176"/>
      <c r="G205" s="176"/>
      <c r="H205" s="111">
        <f t="shared" si="95"/>
        <v>0</v>
      </c>
      <c r="I205" s="111">
        <f t="shared" si="95"/>
        <v>0</v>
      </c>
      <c r="J205" s="111">
        <f t="shared" si="95"/>
        <v>0</v>
      </c>
    </row>
    <row r="206" spans="1:10" x14ac:dyDescent="0.25">
      <c r="A206" s="112" t="s">
        <v>54</v>
      </c>
      <c r="B206" s="131">
        <v>1560</v>
      </c>
      <c r="C206" s="132">
        <v>1560</v>
      </c>
      <c r="D206" s="133">
        <v>1560</v>
      </c>
      <c r="E206" s="177"/>
      <c r="F206" s="177"/>
      <c r="G206" s="177"/>
      <c r="H206" s="111">
        <f t="shared" si="95"/>
        <v>0</v>
      </c>
      <c r="I206" s="111">
        <f t="shared" si="95"/>
        <v>0</v>
      </c>
      <c r="J206" s="111">
        <f t="shared" si="95"/>
        <v>0</v>
      </c>
    </row>
    <row r="207" spans="1:10" x14ac:dyDescent="0.25">
      <c r="A207" s="112" t="s">
        <v>30</v>
      </c>
      <c r="B207" s="131">
        <v>500</v>
      </c>
      <c r="C207" s="132">
        <v>500</v>
      </c>
      <c r="D207" s="133">
        <v>500</v>
      </c>
      <c r="E207" s="177"/>
      <c r="F207" s="177"/>
      <c r="G207" s="177"/>
      <c r="H207" s="111">
        <f t="shared" si="95"/>
        <v>0</v>
      </c>
      <c r="I207" s="111">
        <f t="shared" si="95"/>
        <v>0</v>
      </c>
      <c r="J207" s="111">
        <f t="shared" si="95"/>
        <v>0</v>
      </c>
    </row>
    <row r="208" spans="1:10" x14ac:dyDescent="0.25">
      <c r="A208" s="112" t="s">
        <v>31</v>
      </c>
      <c r="B208" s="114">
        <v>1080</v>
      </c>
      <c r="C208" s="114">
        <v>1080</v>
      </c>
      <c r="D208" s="114">
        <v>1080</v>
      </c>
      <c r="E208" s="177"/>
      <c r="F208" s="177"/>
      <c r="G208" s="177"/>
      <c r="H208" s="111">
        <f t="shared" si="95"/>
        <v>0</v>
      </c>
      <c r="I208" s="111">
        <f t="shared" si="95"/>
        <v>0</v>
      </c>
      <c r="J208" s="111">
        <f t="shared" si="95"/>
        <v>0</v>
      </c>
    </row>
    <row r="209" spans="1:10" x14ac:dyDescent="0.25">
      <c r="A209" s="112" t="s">
        <v>44</v>
      </c>
      <c r="B209" s="114">
        <v>1512</v>
      </c>
      <c r="C209" s="114">
        <v>1512</v>
      </c>
      <c r="D209" s="114">
        <v>1512</v>
      </c>
      <c r="E209" s="177"/>
      <c r="F209" s="177"/>
      <c r="G209" s="177"/>
      <c r="H209" s="111">
        <f t="shared" si="95"/>
        <v>0</v>
      </c>
      <c r="I209" s="111">
        <f t="shared" si="95"/>
        <v>0</v>
      </c>
      <c r="J209" s="111">
        <f t="shared" si="95"/>
        <v>0</v>
      </c>
    </row>
    <row r="210" spans="1:10" x14ac:dyDescent="0.25">
      <c r="A210" s="112" t="s">
        <v>32</v>
      </c>
      <c r="B210" s="116">
        <v>50</v>
      </c>
      <c r="C210" s="116">
        <v>50</v>
      </c>
      <c r="D210" s="116">
        <v>50</v>
      </c>
      <c r="E210" s="177"/>
      <c r="F210" s="177"/>
      <c r="G210" s="177"/>
      <c r="H210" s="111">
        <f t="shared" si="95"/>
        <v>0</v>
      </c>
      <c r="I210" s="111">
        <f t="shared" si="95"/>
        <v>0</v>
      </c>
      <c r="J210" s="111">
        <f t="shared" si="95"/>
        <v>0</v>
      </c>
    </row>
    <row r="211" spans="1:10" ht="34.5" x14ac:dyDescent="0.25">
      <c r="A211" s="113" t="s">
        <v>51</v>
      </c>
      <c r="B211" s="116">
        <v>52</v>
      </c>
      <c r="C211" s="116">
        <v>52</v>
      </c>
      <c r="D211" s="116">
        <v>52</v>
      </c>
      <c r="E211" s="177"/>
      <c r="F211" s="177"/>
      <c r="G211" s="177"/>
      <c r="H211" s="111">
        <f t="shared" ref="H211" si="96">B211*E211</f>
        <v>0</v>
      </c>
      <c r="I211" s="111">
        <f t="shared" ref="I211" si="97">C211*F211</f>
        <v>0</v>
      </c>
      <c r="J211" s="111">
        <f t="shared" ref="J211" si="98">D211*G211</f>
        <v>0</v>
      </c>
    </row>
    <row r="212" spans="1:10" ht="12.5" x14ac:dyDescent="0.25">
      <c r="A212" s="163" t="s">
        <v>109</v>
      </c>
      <c r="B212" s="116">
        <v>200</v>
      </c>
      <c r="C212" s="116">
        <v>200</v>
      </c>
      <c r="D212" s="116">
        <v>200</v>
      </c>
      <c r="E212" s="177"/>
      <c r="F212" s="177"/>
      <c r="G212" s="177"/>
      <c r="H212" s="111">
        <f t="shared" ref="H212:H214" si="99">B212*E212</f>
        <v>0</v>
      </c>
      <c r="I212" s="111">
        <f t="shared" ref="I212:I214" si="100">C212*F212</f>
        <v>0</v>
      </c>
      <c r="J212" s="111">
        <f t="shared" ref="J212:J214" si="101">D212*G212</f>
        <v>0</v>
      </c>
    </row>
    <row r="213" spans="1:10" x14ac:dyDescent="0.25">
      <c r="A213" s="115" t="s">
        <v>94</v>
      </c>
      <c r="B213" s="116">
        <v>300</v>
      </c>
      <c r="C213" s="116">
        <v>300</v>
      </c>
      <c r="D213" s="116">
        <v>300</v>
      </c>
      <c r="E213" s="177"/>
      <c r="F213" s="177"/>
      <c r="G213" s="177"/>
      <c r="H213" s="111">
        <f t="shared" si="99"/>
        <v>0</v>
      </c>
      <c r="I213" s="111">
        <f t="shared" si="100"/>
        <v>0</v>
      </c>
      <c r="J213" s="111">
        <f t="shared" si="101"/>
        <v>0</v>
      </c>
    </row>
    <row r="214" spans="1:10" x14ac:dyDescent="0.25">
      <c r="A214" s="115" t="s">
        <v>93</v>
      </c>
      <c r="B214" s="116">
        <v>300</v>
      </c>
      <c r="C214" s="116">
        <v>300</v>
      </c>
      <c r="D214" s="116">
        <v>300</v>
      </c>
      <c r="E214" s="177"/>
      <c r="F214" s="177"/>
      <c r="G214" s="177"/>
      <c r="H214" s="111">
        <f t="shared" si="99"/>
        <v>0</v>
      </c>
      <c r="I214" s="111">
        <f t="shared" si="100"/>
        <v>0</v>
      </c>
      <c r="J214" s="111">
        <f t="shared" si="101"/>
        <v>0</v>
      </c>
    </row>
    <row r="215" spans="1:10" x14ac:dyDescent="0.25">
      <c r="G215" s="78" t="s">
        <v>41</v>
      </c>
      <c r="H215" s="78">
        <f>SUM(H203:H214)</f>
        <v>0</v>
      </c>
      <c r="I215" s="78">
        <f t="shared" ref="I215:J215" si="102">SUM(I203:I214)</f>
        <v>0</v>
      </c>
      <c r="J215" s="78">
        <f t="shared" si="102"/>
        <v>0</v>
      </c>
    </row>
    <row r="216" spans="1:10" x14ac:dyDescent="0.25">
      <c r="G216" s="78"/>
      <c r="H216" s="78"/>
      <c r="I216" s="78"/>
      <c r="J216" s="78"/>
    </row>
    <row r="217" spans="1:10" x14ac:dyDescent="0.25">
      <c r="G217" s="78"/>
      <c r="H217" s="78"/>
      <c r="I217" s="78"/>
      <c r="J217" s="78"/>
    </row>
    <row r="218" spans="1:10" x14ac:dyDescent="0.25">
      <c r="A218" s="205" t="s">
        <v>50</v>
      </c>
      <c r="B218" s="205"/>
      <c r="C218" s="205"/>
      <c r="D218" s="205"/>
      <c r="E218" s="205"/>
      <c r="F218" s="205"/>
      <c r="G218" s="205"/>
    </row>
    <row r="219" spans="1:10" x14ac:dyDescent="0.25">
      <c r="A219" s="78" t="s">
        <v>28</v>
      </c>
      <c r="B219" s="181"/>
      <c r="C219" s="181"/>
      <c r="D219" s="181"/>
      <c r="E219" s="181"/>
    </row>
    <row r="222" spans="1:10" ht="12" thickBot="1" x14ac:dyDescent="0.3"/>
    <row r="223" spans="1:10" ht="12" thickBot="1" x14ac:dyDescent="0.3">
      <c r="A223" s="79" t="s">
        <v>27</v>
      </c>
      <c r="B223" s="178" t="s">
        <v>89</v>
      </c>
      <c r="C223" s="179"/>
      <c r="D223" s="180"/>
      <c r="E223" s="80" t="s">
        <v>8</v>
      </c>
      <c r="F223" s="80" t="s">
        <v>9</v>
      </c>
      <c r="G223" s="81" t="s">
        <v>10</v>
      </c>
      <c r="H223" s="82" t="s">
        <v>12</v>
      </c>
      <c r="I223" s="83" t="s">
        <v>11</v>
      </c>
      <c r="J223" s="84" t="s">
        <v>13</v>
      </c>
    </row>
    <row r="224" spans="1:10" x14ac:dyDescent="0.25">
      <c r="A224" s="85"/>
      <c r="B224" s="151" t="s">
        <v>16</v>
      </c>
      <c r="C224" s="152" t="s">
        <v>26</v>
      </c>
      <c r="D224" s="153" t="s">
        <v>18</v>
      </c>
      <c r="E224" s="199"/>
      <c r="F224" s="199"/>
      <c r="G224" s="202"/>
      <c r="H224" s="89"/>
      <c r="I224" s="90"/>
      <c r="J224" s="91"/>
    </row>
    <row r="225" spans="1:10" x14ac:dyDescent="0.25">
      <c r="A225" s="85" t="s">
        <v>0</v>
      </c>
      <c r="B225" s="211" t="s">
        <v>24</v>
      </c>
      <c r="C225" s="212"/>
      <c r="D225" s="213"/>
      <c r="E225" s="200"/>
      <c r="F225" s="200"/>
      <c r="G225" s="203"/>
      <c r="H225" s="89"/>
      <c r="I225" s="90"/>
      <c r="J225" s="91"/>
    </row>
    <row r="226" spans="1:10" x14ac:dyDescent="0.25">
      <c r="A226" s="92" t="s">
        <v>1</v>
      </c>
      <c r="B226" s="135">
        <v>6000</v>
      </c>
      <c r="C226" s="132">
        <v>6000</v>
      </c>
      <c r="D226" s="136">
        <v>6000</v>
      </c>
      <c r="E226" s="209"/>
      <c r="F226" s="200"/>
      <c r="G226" s="203"/>
      <c r="H226" s="96">
        <f>B226*$E$224</f>
        <v>0</v>
      </c>
      <c r="I226" s="96">
        <f>C226*$F$224</f>
        <v>0</v>
      </c>
      <c r="J226" s="96">
        <f>D226*$G$224</f>
        <v>0</v>
      </c>
    </row>
    <row r="227" spans="1:10" x14ac:dyDescent="0.25">
      <c r="A227" s="92" t="s">
        <v>2</v>
      </c>
      <c r="B227" s="137">
        <v>4500</v>
      </c>
      <c r="C227" s="138">
        <v>4500</v>
      </c>
      <c r="D227" s="139">
        <v>4500</v>
      </c>
      <c r="E227" s="209"/>
      <c r="F227" s="200"/>
      <c r="G227" s="203"/>
      <c r="H227" s="96">
        <f t="shared" ref="H227:H234" si="103">B227*$E$224</f>
        <v>0</v>
      </c>
      <c r="I227" s="96">
        <f t="shared" ref="I227:I234" si="104">C227*$F$224</f>
        <v>0</v>
      </c>
      <c r="J227" s="96">
        <f t="shared" ref="J227:J235" si="105">D227*$G$224</f>
        <v>0</v>
      </c>
    </row>
    <row r="228" spans="1:10" x14ac:dyDescent="0.25">
      <c r="A228" s="92" t="s">
        <v>3</v>
      </c>
      <c r="B228" s="135">
        <v>7000</v>
      </c>
      <c r="C228" s="132">
        <v>7000</v>
      </c>
      <c r="D228" s="136">
        <v>7000</v>
      </c>
      <c r="E228" s="209"/>
      <c r="F228" s="200"/>
      <c r="G228" s="203"/>
      <c r="H228" s="96">
        <f t="shared" si="103"/>
        <v>0</v>
      </c>
      <c r="I228" s="96">
        <f t="shared" si="104"/>
        <v>0</v>
      </c>
      <c r="J228" s="96">
        <f t="shared" si="105"/>
        <v>0</v>
      </c>
    </row>
    <row r="229" spans="1:10" x14ac:dyDescent="0.25">
      <c r="A229" s="92" t="s">
        <v>4</v>
      </c>
      <c r="B229" s="135">
        <v>6425</v>
      </c>
      <c r="C229" s="132">
        <v>6425</v>
      </c>
      <c r="D229" s="136">
        <v>6425</v>
      </c>
      <c r="E229" s="209"/>
      <c r="F229" s="200"/>
      <c r="G229" s="203"/>
      <c r="H229" s="96">
        <f t="shared" si="103"/>
        <v>0</v>
      </c>
      <c r="I229" s="96">
        <f t="shared" si="104"/>
        <v>0</v>
      </c>
      <c r="J229" s="96">
        <f t="shared" si="105"/>
        <v>0</v>
      </c>
    </row>
    <row r="230" spans="1:10" x14ac:dyDescent="0.25">
      <c r="A230" s="92" t="s">
        <v>5</v>
      </c>
      <c r="B230" s="135">
        <v>6000</v>
      </c>
      <c r="C230" s="132">
        <v>6000</v>
      </c>
      <c r="D230" s="136">
        <v>6000</v>
      </c>
      <c r="E230" s="209"/>
      <c r="F230" s="200"/>
      <c r="G230" s="203"/>
      <c r="H230" s="96">
        <f t="shared" si="103"/>
        <v>0</v>
      </c>
      <c r="I230" s="96">
        <f t="shared" si="104"/>
        <v>0</v>
      </c>
      <c r="J230" s="96">
        <f t="shared" si="105"/>
        <v>0</v>
      </c>
    </row>
    <row r="231" spans="1:10" x14ac:dyDescent="0.25">
      <c r="A231" s="92" t="s">
        <v>6</v>
      </c>
      <c r="B231" s="135">
        <v>2500</v>
      </c>
      <c r="C231" s="132">
        <v>2500</v>
      </c>
      <c r="D231" s="136">
        <v>2500</v>
      </c>
      <c r="E231" s="209"/>
      <c r="F231" s="200"/>
      <c r="G231" s="203"/>
      <c r="H231" s="96">
        <f t="shared" si="103"/>
        <v>0</v>
      </c>
      <c r="I231" s="96">
        <f t="shared" si="104"/>
        <v>0</v>
      </c>
      <c r="J231" s="96">
        <f t="shared" si="105"/>
        <v>0</v>
      </c>
    </row>
    <row r="232" spans="1:10" x14ac:dyDescent="0.25">
      <c r="A232" s="92" t="s">
        <v>7</v>
      </c>
      <c r="B232" s="135">
        <v>2600</v>
      </c>
      <c r="C232" s="132">
        <v>2600</v>
      </c>
      <c r="D232" s="136">
        <v>2600</v>
      </c>
      <c r="E232" s="209"/>
      <c r="F232" s="200"/>
      <c r="G232" s="203"/>
      <c r="H232" s="96">
        <f t="shared" si="103"/>
        <v>0</v>
      </c>
      <c r="I232" s="96">
        <f t="shared" si="104"/>
        <v>0</v>
      </c>
      <c r="J232" s="96">
        <f t="shared" si="105"/>
        <v>0</v>
      </c>
    </row>
    <row r="233" spans="1:10" ht="23" x14ac:dyDescent="0.25">
      <c r="A233" s="98" t="s">
        <v>49</v>
      </c>
      <c r="B233" s="140">
        <v>275</v>
      </c>
      <c r="C233" s="140">
        <v>275</v>
      </c>
      <c r="D233" s="140">
        <v>275</v>
      </c>
      <c r="E233" s="209"/>
      <c r="F233" s="200"/>
      <c r="G233" s="203"/>
      <c r="H233" s="96">
        <f>B233*$E$224</f>
        <v>0</v>
      </c>
      <c r="I233" s="96">
        <f>C233*$F$224</f>
        <v>0</v>
      </c>
      <c r="J233" s="96">
        <f t="shared" si="105"/>
        <v>0</v>
      </c>
    </row>
    <row r="234" spans="1:10" ht="23" x14ac:dyDescent="0.25">
      <c r="A234" s="92" t="s">
        <v>42</v>
      </c>
      <c r="B234" s="140">
        <v>3000</v>
      </c>
      <c r="C234" s="140">
        <v>3000</v>
      </c>
      <c r="D234" s="140">
        <v>3000</v>
      </c>
      <c r="E234" s="209"/>
      <c r="F234" s="200"/>
      <c r="G234" s="203"/>
      <c r="H234" s="96">
        <f t="shared" si="103"/>
        <v>0</v>
      </c>
      <c r="I234" s="96">
        <f t="shared" si="104"/>
        <v>0</v>
      </c>
      <c r="J234" s="96">
        <f t="shared" si="105"/>
        <v>0</v>
      </c>
    </row>
    <row r="235" spans="1:10" x14ac:dyDescent="0.25">
      <c r="A235" s="92" t="s">
        <v>45</v>
      </c>
      <c r="B235" s="140">
        <v>300</v>
      </c>
      <c r="C235" s="140">
        <v>300</v>
      </c>
      <c r="D235" s="140">
        <v>300</v>
      </c>
      <c r="E235" s="210"/>
      <c r="F235" s="201"/>
      <c r="G235" s="204"/>
      <c r="H235" s="96">
        <f>B235*$E$224</f>
        <v>0</v>
      </c>
      <c r="I235" s="96">
        <f>C235*$F$224</f>
        <v>0</v>
      </c>
      <c r="J235" s="96">
        <f t="shared" si="105"/>
        <v>0</v>
      </c>
    </row>
    <row r="236" spans="1:10" x14ac:dyDescent="0.25">
      <c r="B236" s="101"/>
      <c r="C236" s="101"/>
      <c r="D236" s="127"/>
      <c r="E236" s="195" t="s">
        <v>15</v>
      </c>
      <c r="F236" s="195"/>
      <c r="G236" s="196"/>
      <c r="H236" s="96">
        <f>SUM(H226:H235)</f>
        <v>0</v>
      </c>
      <c r="I236" s="96">
        <f t="shared" ref="I236:J236" si="106">SUM(I226:I235)</f>
        <v>0</v>
      </c>
      <c r="J236" s="96">
        <f t="shared" si="106"/>
        <v>0</v>
      </c>
    </row>
    <row r="237" spans="1:10" ht="12" thickBot="1" x14ac:dyDescent="0.3">
      <c r="B237" s="101"/>
      <c r="C237" s="101"/>
      <c r="D237" s="101"/>
      <c r="E237" s="197" t="s">
        <v>14</v>
      </c>
      <c r="F237" s="197"/>
      <c r="G237" s="198"/>
      <c r="H237" s="191">
        <f>SUM(H236:J236)</f>
        <v>0</v>
      </c>
      <c r="I237" s="192"/>
      <c r="J237" s="193"/>
    </row>
    <row r="238" spans="1:10" x14ac:dyDescent="0.25">
      <c r="B238" s="101"/>
      <c r="C238" s="101"/>
      <c r="D238" s="101"/>
      <c r="E238" s="103"/>
      <c r="F238" s="103"/>
      <c r="G238" s="104"/>
      <c r="H238" s="194"/>
      <c r="I238" s="194"/>
      <c r="J238" s="194"/>
    </row>
    <row r="239" spans="1:10" x14ac:dyDescent="0.25">
      <c r="A239" s="105" t="s">
        <v>29</v>
      </c>
      <c r="B239" s="106" t="s">
        <v>16</v>
      </c>
      <c r="C239" s="106" t="s">
        <v>26</v>
      </c>
      <c r="D239" s="106" t="s">
        <v>18</v>
      </c>
      <c r="E239" s="107" t="s">
        <v>8</v>
      </c>
      <c r="F239" s="107" t="s">
        <v>9</v>
      </c>
      <c r="G239" s="107" t="s">
        <v>10</v>
      </c>
      <c r="H239" s="107" t="s">
        <v>12</v>
      </c>
      <c r="I239" s="107" t="s">
        <v>11</v>
      </c>
      <c r="J239" s="107" t="s">
        <v>13</v>
      </c>
    </row>
    <row r="240" spans="1:10" x14ac:dyDescent="0.25">
      <c r="A240" s="108" t="s">
        <v>52</v>
      </c>
      <c r="B240" s="135">
        <v>3000</v>
      </c>
      <c r="C240" s="132">
        <v>3000</v>
      </c>
      <c r="D240" s="136">
        <v>3000</v>
      </c>
      <c r="E240" s="176"/>
      <c r="F240" s="176"/>
      <c r="G240" s="176"/>
      <c r="H240" s="111">
        <f t="shared" ref="H240:J241" si="107">B240*E240</f>
        <v>0</v>
      </c>
      <c r="I240" s="111">
        <f t="shared" si="107"/>
        <v>0</v>
      </c>
      <c r="J240" s="111">
        <f t="shared" si="107"/>
        <v>0</v>
      </c>
    </row>
    <row r="241" spans="1:10" x14ac:dyDescent="0.25">
      <c r="A241" s="108" t="s">
        <v>122</v>
      </c>
      <c r="B241" s="135">
        <v>1200</v>
      </c>
      <c r="C241" s="132">
        <v>1200</v>
      </c>
      <c r="D241" s="136">
        <v>1200</v>
      </c>
      <c r="E241" s="176"/>
      <c r="F241" s="176"/>
      <c r="G241" s="176"/>
      <c r="H241" s="111">
        <f t="shared" si="107"/>
        <v>0</v>
      </c>
      <c r="I241" s="111">
        <f t="shared" si="107"/>
        <v>0</v>
      </c>
      <c r="J241" s="111">
        <f t="shared" si="107"/>
        <v>0</v>
      </c>
    </row>
    <row r="242" spans="1:10" x14ac:dyDescent="0.25">
      <c r="A242" s="108" t="s">
        <v>53</v>
      </c>
      <c r="B242" s="154">
        <v>3000</v>
      </c>
      <c r="C242" s="155">
        <v>3000</v>
      </c>
      <c r="D242" s="156">
        <v>3000</v>
      </c>
      <c r="E242" s="176"/>
      <c r="F242" s="176"/>
      <c r="G242" s="176"/>
      <c r="H242" s="111">
        <f t="shared" ref="H242:H247" si="108">B242*E242</f>
        <v>0</v>
      </c>
      <c r="I242" s="111">
        <f t="shared" ref="I242:I247" si="109">C242*F242</f>
        <v>0</v>
      </c>
      <c r="J242" s="111">
        <f t="shared" ref="J242:J247" si="110">D242*G242</f>
        <v>0</v>
      </c>
    </row>
    <row r="243" spans="1:10" x14ac:dyDescent="0.25">
      <c r="A243" s="112" t="s">
        <v>54</v>
      </c>
      <c r="B243" s="154">
        <v>3000</v>
      </c>
      <c r="C243" s="155">
        <v>3000</v>
      </c>
      <c r="D243" s="156">
        <v>3000</v>
      </c>
      <c r="E243" s="177"/>
      <c r="F243" s="177"/>
      <c r="G243" s="177"/>
      <c r="H243" s="111">
        <f t="shared" si="108"/>
        <v>0</v>
      </c>
      <c r="I243" s="111">
        <f t="shared" si="109"/>
        <v>0</v>
      </c>
      <c r="J243" s="111">
        <f t="shared" si="110"/>
        <v>0</v>
      </c>
    </row>
    <row r="244" spans="1:10" x14ac:dyDescent="0.25">
      <c r="A244" s="141" t="s">
        <v>30</v>
      </c>
      <c r="B244" s="154">
        <v>600</v>
      </c>
      <c r="C244" s="155">
        <v>600</v>
      </c>
      <c r="D244" s="156">
        <v>600</v>
      </c>
      <c r="E244" s="177"/>
      <c r="F244" s="177"/>
      <c r="G244" s="177"/>
      <c r="H244" s="111">
        <f t="shared" si="108"/>
        <v>0</v>
      </c>
      <c r="I244" s="111">
        <f t="shared" si="109"/>
        <v>0</v>
      </c>
      <c r="J244" s="111">
        <f t="shared" si="110"/>
        <v>0</v>
      </c>
    </row>
    <row r="245" spans="1:10" x14ac:dyDescent="0.25">
      <c r="A245" s="141" t="s">
        <v>31</v>
      </c>
      <c r="B245" s="140">
        <v>500</v>
      </c>
      <c r="C245" s="140">
        <v>500</v>
      </c>
      <c r="D245" s="140">
        <v>500</v>
      </c>
      <c r="E245" s="177"/>
      <c r="F245" s="177"/>
      <c r="G245" s="177"/>
      <c r="H245" s="111">
        <f t="shared" si="108"/>
        <v>0</v>
      </c>
      <c r="I245" s="111">
        <f t="shared" si="109"/>
        <v>0</v>
      </c>
      <c r="J245" s="111">
        <f t="shared" si="110"/>
        <v>0</v>
      </c>
    </row>
    <row r="246" spans="1:10" x14ac:dyDescent="0.25">
      <c r="A246" s="141" t="s">
        <v>44</v>
      </c>
      <c r="B246" s="140">
        <v>200</v>
      </c>
      <c r="C246" s="140">
        <v>200</v>
      </c>
      <c r="D246" s="140">
        <v>200</v>
      </c>
      <c r="E246" s="177"/>
      <c r="F246" s="177"/>
      <c r="G246" s="177"/>
      <c r="H246" s="111">
        <f t="shared" si="108"/>
        <v>0</v>
      </c>
      <c r="I246" s="111">
        <f t="shared" si="109"/>
        <v>0</v>
      </c>
      <c r="J246" s="111">
        <f t="shared" si="110"/>
        <v>0</v>
      </c>
    </row>
    <row r="247" spans="1:10" x14ac:dyDescent="0.25">
      <c r="A247" s="141" t="s">
        <v>32</v>
      </c>
      <c r="B247" s="140">
        <v>50</v>
      </c>
      <c r="C247" s="140">
        <v>50</v>
      </c>
      <c r="D247" s="140">
        <v>50</v>
      </c>
      <c r="E247" s="177"/>
      <c r="F247" s="177"/>
      <c r="G247" s="177"/>
      <c r="H247" s="111">
        <f t="shared" si="108"/>
        <v>0</v>
      </c>
      <c r="I247" s="111">
        <f t="shared" si="109"/>
        <v>0</v>
      </c>
      <c r="J247" s="111">
        <f t="shared" si="110"/>
        <v>0</v>
      </c>
    </row>
    <row r="248" spans="1:10" ht="34.5" x14ac:dyDescent="0.25">
      <c r="A248" s="113" t="s">
        <v>51</v>
      </c>
      <c r="B248" s="116">
        <v>52</v>
      </c>
      <c r="C248" s="116">
        <v>52</v>
      </c>
      <c r="D248" s="116">
        <v>52</v>
      </c>
      <c r="E248" s="177"/>
      <c r="F248" s="177"/>
      <c r="G248" s="177"/>
      <c r="H248" s="111">
        <f t="shared" ref="H248" si="111">B248*E248</f>
        <v>0</v>
      </c>
      <c r="I248" s="111">
        <f t="shared" ref="I248" si="112">C248*F248</f>
        <v>0</v>
      </c>
      <c r="J248" s="111">
        <f t="shared" ref="J248" si="113">D248*G248</f>
        <v>0</v>
      </c>
    </row>
    <row r="249" spans="1:10" ht="12.5" x14ac:dyDescent="0.25">
      <c r="A249" s="163" t="s">
        <v>109</v>
      </c>
      <c r="B249" s="116">
        <v>200</v>
      </c>
      <c r="C249" s="116">
        <v>200</v>
      </c>
      <c r="D249" s="116">
        <v>200</v>
      </c>
      <c r="E249" s="177"/>
      <c r="F249" s="177"/>
      <c r="G249" s="177"/>
      <c r="H249" s="111">
        <f t="shared" ref="H249:H251" si="114">B249*E249</f>
        <v>0</v>
      </c>
      <c r="I249" s="111">
        <f t="shared" ref="I249:I251" si="115">C249*F249</f>
        <v>0</v>
      </c>
      <c r="J249" s="111">
        <f t="shared" ref="J249:J251" si="116">D249*G249</f>
        <v>0</v>
      </c>
    </row>
    <row r="250" spans="1:10" x14ac:dyDescent="0.25">
      <c r="A250" s="115" t="s">
        <v>94</v>
      </c>
      <c r="B250" s="116">
        <v>300</v>
      </c>
      <c r="C250" s="116">
        <v>300</v>
      </c>
      <c r="D250" s="116">
        <v>300</v>
      </c>
      <c r="E250" s="177"/>
      <c r="F250" s="177"/>
      <c r="G250" s="177"/>
      <c r="H250" s="111">
        <f t="shared" si="114"/>
        <v>0</v>
      </c>
      <c r="I250" s="111">
        <f t="shared" si="115"/>
        <v>0</v>
      </c>
      <c r="J250" s="111">
        <f t="shared" si="116"/>
        <v>0</v>
      </c>
    </row>
    <row r="251" spans="1:10" x14ac:dyDescent="0.25">
      <c r="A251" s="115" t="s">
        <v>93</v>
      </c>
      <c r="B251" s="116">
        <v>300</v>
      </c>
      <c r="C251" s="116">
        <v>300</v>
      </c>
      <c r="D251" s="116">
        <v>300</v>
      </c>
      <c r="E251" s="177"/>
      <c r="F251" s="177"/>
      <c r="G251" s="177"/>
      <c r="H251" s="111">
        <f t="shared" si="114"/>
        <v>0</v>
      </c>
      <c r="I251" s="111">
        <f t="shared" si="115"/>
        <v>0</v>
      </c>
      <c r="J251" s="111">
        <f t="shared" si="116"/>
        <v>0</v>
      </c>
    </row>
    <row r="252" spans="1:10" x14ac:dyDescent="0.25">
      <c r="G252" s="78" t="s">
        <v>41</v>
      </c>
      <c r="H252" s="78">
        <f>SUM(H240:H251)</f>
        <v>0</v>
      </c>
      <c r="I252" s="78">
        <f t="shared" ref="I252:J252" si="117">SUM(I240:I251)</f>
        <v>0</v>
      </c>
      <c r="J252" s="78">
        <f t="shared" si="117"/>
        <v>0</v>
      </c>
    </row>
  </sheetData>
  <mergeCells count="73">
    <mergeCell ref="B112:D112"/>
    <mergeCell ref="B114:D114"/>
    <mergeCell ref="B78:D78"/>
    <mergeCell ref="B109:D109"/>
    <mergeCell ref="B148:D148"/>
    <mergeCell ref="G113:G124"/>
    <mergeCell ref="E161:G161"/>
    <mergeCell ref="H20:J20"/>
    <mergeCell ref="E54:G54"/>
    <mergeCell ref="H54:J54"/>
    <mergeCell ref="E113:E124"/>
    <mergeCell ref="F113:F124"/>
    <mergeCell ref="E90:G90"/>
    <mergeCell ref="H90:J90"/>
    <mergeCell ref="A35:G35"/>
    <mergeCell ref="A71:G71"/>
    <mergeCell ref="A107:G107"/>
    <mergeCell ref="A143:G143"/>
    <mergeCell ref="F41:F52"/>
    <mergeCell ref="E149:E160"/>
    <mergeCell ref="F149:F160"/>
    <mergeCell ref="B40:D40"/>
    <mergeCell ref="B42:D42"/>
    <mergeCell ref="G41:G52"/>
    <mergeCell ref="E41:E52"/>
    <mergeCell ref="A1:G1"/>
    <mergeCell ref="B3:E3"/>
    <mergeCell ref="B7:D7"/>
    <mergeCell ref="E18:G18"/>
    <mergeCell ref="B5:D5"/>
    <mergeCell ref="B37:D37"/>
    <mergeCell ref="H19:J19"/>
    <mergeCell ref="E19:G19"/>
    <mergeCell ref="E6:E17"/>
    <mergeCell ref="F6:F17"/>
    <mergeCell ref="G6:G17"/>
    <mergeCell ref="H238:J238"/>
    <mergeCell ref="B186:D186"/>
    <mergeCell ref="B188:D188"/>
    <mergeCell ref="E199:G199"/>
    <mergeCell ref="E200:G200"/>
    <mergeCell ref="E224:E235"/>
    <mergeCell ref="F224:F235"/>
    <mergeCell ref="G224:G235"/>
    <mergeCell ref="B219:E219"/>
    <mergeCell ref="B223:D223"/>
    <mergeCell ref="B225:D225"/>
    <mergeCell ref="E236:G236"/>
    <mergeCell ref="E237:G237"/>
    <mergeCell ref="A218:G218"/>
    <mergeCell ref="H200:J200"/>
    <mergeCell ref="H201:J201"/>
    <mergeCell ref="H237:J237"/>
    <mergeCell ref="B183:E183"/>
    <mergeCell ref="H163:J163"/>
    <mergeCell ref="E125:G125"/>
    <mergeCell ref="E126:G126"/>
    <mergeCell ref="E187:E198"/>
    <mergeCell ref="F187:F198"/>
    <mergeCell ref="G187:G198"/>
    <mergeCell ref="A181:G181"/>
    <mergeCell ref="H126:J126"/>
    <mergeCell ref="H162:J162"/>
    <mergeCell ref="B145:E145"/>
    <mergeCell ref="H127:J127"/>
    <mergeCell ref="E162:G162"/>
    <mergeCell ref="G149:G160"/>
    <mergeCell ref="B150:D150"/>
    <mergeCell ref="B76:D76"/>
    <mergeCell ref="B73:D73"/>
    <mergeCell ref="E77:E88"/>
    <mergeCell ref="F77:F88"/>
    <mergeCell ref="G77:G88"/>
  </mergeCells>
  <pageMargins left="0.7" right="0.7" top="0.75" bottom="0.75" header="0.3" footer="0.3"/>
  <pageSetup paperSize="9" scale="66" orientation="landscape" r:id="rId1"/>
  <rowBreaks count="6" manualBreakCount="6">
    <brk id="34" max="16383" man="1"/>
    <brk id="69" max="16383" man="1"/>
    <brk id="106" max="9" man="1"/>
    <brk id="142" max="16383" man="1"/>
    <brk id="179" max="9" man="1"/>
    <brk id="217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5"/>
  <sheetViews>
    <sheetView view="pageBreakPreview" topLeftCell="A58" zoomScaleNormal="100" zoomScaleSheetLayoutView="100" workbookViewId="0">
      <selection activeCell="K19" sqref="K19"/>
    </sheetView>
  </sheetViews>
  <sheetFormatPr defaultRowHeight="14.5" x14ac:dyDescent="0.35"/>
  <sheetData>
    <row r="1" spans="1:10" x14ac:dyDescent="0.35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35">
      <c r="A6" s="6" t="s">
        <v>33</v>
      </c>
      <c r="B6" s="5"/>
      <c r="C6" s="231"/>
      <c r="D6" s="231"/>
      <c r="E6" s="231"/>
      <c r="F6" s="231"/>
      <c r="G6" s="231"/>
      <c r="H6" s="5"/>
      <c r="I6" s="5"/>
      <c r="J6" s="5"/>
    </row>
    <row r="7" spans="1:10" x14ac:dyDescent="0.35">
      <c r="A7" s="6"/>
      <c r="B7" s="5"/>
      <c r="C7" s="1"/>
      <c r="D7" s="1"/>
      <c r="E7" s="1"/>
      <c r="F7" s="1"/>
      <c r="G7" s="1"/>
      <c r="H7" s="5"/>
      <c r="I7" s="5"/>
      <c r="J7" s="5"/>
    </row>
    <row r="8" spans="1:10" x14ac:dyDescent="0.35">
      <c r="A8" s="6" t="s">
        <v>34</v>
      </c>
      <c r="B8" s="5"/>
      <c r="C8" s="232" t="str">
        <f>Qoutation!$B$5</f>
        <v>Jessievale</v>
      </c>
      <c r="D8" s="232"/>
      <c r="E8" s="232"/>
      <c r="F8" s="232"/>
      <c r="G8" s="232"/>
      <c r="H8" s="5"/>
      <c r="I8" s="5"/>
      <c r="J8" s="5"/>
    </row>
    <row r="9" spans="1:10" x14ac:dyDescent="0.3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5"/>
      <c r="B12" s="6" t="s">
        <v>35</v>
      </c>
      <c r="C12" s="6"/>
      <c r="D12" s="233">
        <f>Qoutation!H19</f>
        <v>0</v>
      </c>
      <c r="E12" s="234"/>
      <c r="F12" s="234"/>
      <c r="G12" s="234"/>
      <c r="H12" s="234"/>
      <c r="I12" s="5"/>
      <c r="J12" s="5"/>
    </row>
    <row r="13" spans="1:10" x14ac:dyDescent="0.35">
      <c r="A13" s="5"/>
      <c r="B13" s="6" t="s">
        <v>36</v>
      </c>
      <c r="C13" s="6"/>
      <c r="D13" s="235">
        <f>SUM(Qoutation!H34:J34)</f>
        <v>0</v>
      </c>
      <c r="E13" s="236"/>
      <c r="F13" s="236"/>
      <c r="G13" s="236"/>
      <c r="H13" s="236"/>
      <c r="I13" s="5"/>
      <c r="J13" s="5"/>
    </row>
    <row r="14" spans="1:10" x14ac:dyDescent="0.35">
      <c r="A14" s="5"/>
      <c r="B14" s="6"/>
      <c r="C14" s="6"/>
      <c r="D14" s="5"/>
      <c r="E14" s="5"/>
      <c r="F14" s="5"/>
      <c r="G14" s="5"/>
      <c r="H14" s="5"/>
      <c r="I14" s="5"/>
      <c r="J14" s="5"/>
    </row>
    <row r="15" spans="1:10" x14ac:dyDescent="0.35">
      <c r="A15" s="5"/>
      <c r="B15" s="6"/>
      <c r="C15" s="6" t="s">
        <v>37</v>
      </c>
      <c r="D15" s="233">
        <f>D12+D13</f>
        <v>0</v>
      </c>
      <c r="E15" s="234"/>
      <c r="F15" s="234"/>
      <c r="G15" s="234"/>
      <c r="H15" s="234"/>
      <c r="I15" s="5"/>
      <c r="J15" s="5"/>
    </row>
    <row r="16" spans="1:10" x14ac:dyDescent="0.35">
      <c r="A16" s="5"/>
      <c r="B16" s="6"/>
      <c r="C16" s="6" t="s">
        <v>38</v>
      </c>
      <c r="D16" s="230">
        <f>D15*0.15</f>
        <v>0</v>
      </c>
      <c r="E16" s="230"/>
      <c r="F16" s="230"/>
      <c r="G16" s="230"/>
      <c r="H16" s="230"/>
      <c r="I16" s="5"/>
      <c r="J16" s="5"/>
    </row>
    <row r="17" spans="1:10" x14ac:dyDescent="0.35">
      <c r="A17" s="5"/>
      <c r="B17" s="6"/>
      <c r="C17" s="6"/>
      <c r="D17" s="5"/>
      <c r="E17" s="5"/>
      <c r="F17" s="5"/>
      <c r="G17" s="5"/>
      <c r="H17" s="5"/>
      <c r="I17" s="5"/>
      <c r="J17" s="5"/>
    </row>
    <row r="18" spans="1:10" x14ac:dyDescent="0.35">
      <c r="A18" s="5"/>
      <c r="B18" s="6" t="s">
        <v>39</v>
      </c>
      <c r="C18" s="6"/>
      <c r="D18" s="237">
        <f>D15+D16</f>
        <v>0</v>
      </c>
      <c r="E18" s="238"/>
      <c r="F18" s="238"/>
      <c r="G18" s="238"/>
      <c r="H18" s="238"/>
      <c r="I18" s="5"/>
      <c r="J18" s="5"/>
    </row>
    <row r="19" spans="1:10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5"/>
      <c r="B20" s="6" t="s">
        <v>40</v>
      </c>
      <c r="C20" s="5"/>
      <c r="D20" s="231"/>
      <c r="E20" s="231"/>
      <c r="F20" s="231"/>
      <c r="G20" s="231"/>
      <c r="H20" s="231"/>
      <c r="I20" s="5"/>
      <c r="J20" s="5"/>
    </row>
    <row r="21" spans="1:10" x14ac:dyDescent="0.35">
      <c r="A21" s="5"/>
      <c r="B21" s="5"/>
      <c r="C21" s="5"/>
      <c r="D21" s="231"/>
      <c r="E21" s="231"/>
      <c r="F21" s="231"/>
      <c r="G21" s="231"/>
      <c r="H21" s="231"/>
      <c r="I21" s="5"/>
      <c r="J21" s="5"/>
    </row>
    <row r="22" spans="1:10" x14ac:dyDescent="0.35">
      <c r="A22" s="5"/>
      <c r="B22" s="5"/>
      <c r="C22" s="5"/>
      <c r="D22" s="231"/>
      <c r="E22" s="231"/>
      <c r="F22" s="231"/>
      <c r="G22" s="231"/>
      <c r="H22" s="231"/>
      <c r="I22" s="5"/>
      <c r="J22" s="5"/>
    </row>
    <row r="23" spans="1:10" x14ac:dyDescent="0.35">
      <c r="A23" s="5"/>
      <c r="B23" s="5"/>
      <c r="C23" s="5"/>
      <c r="D23" s="231"/>
      <c r="E23" s="231"/>
      <c r="F23" s="231"/>
      <c r="G23" s="231"/>
      <c r="H23" s="231"/>
      <c r="I23" s="5"/>
      <c r="J23" s="5"/>
    </row>
    <row r="24" spans="1:10" x14ac:dyDescent="0.35">
      <c r="A24" s="5"/>
      <c r="B24" s="5"/>
      <c r="C24" s="5"/>
      <c r="D24" s="231"/>
      <c r="E24" s="231"/>
      <c r="F24" s="231"/>
      <c r="G24" s="231"/>
      <c r="H24" s="231"/>
      <c r="I24" s="5"/>
      <c r="J24" s="5"/>
    </row>
    <row r="25" spans="1:10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35">
      <c r="A29" s="7" t="s">
        <v>47</v>
      </c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5">
      <c r="A30" s="7" t="s">
        <v>43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5">
      <c r="A40" s="6" t="s">
        <v>33</v>
      </c>
      <c r="B40" s="5"/>
      <c r="C40" s="231"/>
      <c r="D40" s="231"/>
      <c r="E40" s="231"/>
      <c r="F40" s="231"/>
      <c r="G40" s="231"/>
      <c r="H40" s="5"/>
      <c r="I40" s="5"/>
      <c r="J40" s="5"/>
    </row>
    <row r="41" spans="1:10" x14ac:dyDescent="0.35">
      <c r="A41" s="6"/>
      <c r="B41" s="5"/>
      <c r="C41" s="1"/>
      <c r="D41" s="1"/>
      <c r="E41" s="1"/>
      <c r="F41" s="1"/>
      <c r="G41" s="1"/>
      <c r="H41" s="5"/>
      <c r="I41" s="5"/>
      <c r="J41" s="5"/>
    </row>
    <row r="42" spans="1:10" x14ac:dyDescent="0.35">
      <c r="A42" s="6" t="s">
        <v>34</v>
      </c>
      <c r="B42" s="5"/>
      <c r="C42" s="3" t="str">
        <f>Qoutation!$B$40</f>
        <v>ROBURNIA</v>
      </c>
      <c r="D42" s="2"/>
      <c r="E42" s="2"/>
      <c r="F42" s="2"/>
      <c r="G42" s="2"/>
      <c r="H42" s="5"/>
      <c r="I42" s="5"/>
      <c r="J42" s="5"/>
    </row>
    <row r="43" spans="1:10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5">
      <c r="A46" s="5"/>
      <c r="B46" s="6" t="s">
        <v>35</v>
      </c>
      <c r="C46" s="6"/>
      <c r="D46" s="233">
        <f>Qoutation!H54</f>
        <v>0</v>
      </c>
      <c r="E46" s="234"/>
      <c r="F46" s="234"/>
      <c r="G46" s="234"/>
      <c r="H46" s="234"/>
      <c r="I46" s="5"/>
      <c r="J46" s="5"/>
    </row>
    <row r="47" spans="1:10" x14ac:dyDescent="0.35">
      <c r="A47" s="5"/>
      <c r="B47" s="6" t="s">
        <v>36</v>
      </c>
      <c r="C47" s="6"/>
      <c r="D47" s="235">
        <f>SUM(Qoutation!H69:J69)</f>
        <v>0</v>
      </c>
      <c r="E47" s="236"/>
      <c r="F47" s="236"/>
      <c r="G47" s="236"/>
      <c r="H47" s="236"/>
      <c r="I47" s="5"/>
      <c r="J47" s="5"/>
    </row>
    <row r="48" spans="1:10" x14ac:dyDescent="0.35">
      <c r="A48" s="5"/>
      <c r="B48" s="6"/>
      <c r="C48" s="6"/>
      <c r="D48" s="5"/>
      <c r="E48" s="5"/>
      <c r="F48" s="5"/>
      <c r="G48" s="5"/>
      <c r="H48" s="5"/>
      <c r="I48" s="5"/>
      <c r="J48" s="5"/>
    </row>
    <row r="49" spans="1:10" x14ac:dyDescent="0.35">
      <c r="A49" s="5"/>
      <c r="B49" s="6"/>
      <c r="C49" s="6" t="s">
        <v>37</v>
      </c>
      <c r="D49" s="233">
        <f>D46+D47</f>
        <v>0</v>
      </c>
      <c r="E49" s="234"/>
      <c r="F49" s="234"/>
      <c r="G49" s="234"/>
      <c r="H49" s="234"/>
      <c r="I49" s="5"/>
      <c r="J49" s="5"/>
    </row>
    <row r="50" spans="1:10" x14ac:dyDescent="0.35">
      <c r="A50" s="5"/>
      <c r="B50" s="6"/>
      <c r="C50" s="6" t="s">
        <v>38</v>
      </c>
      <c r="D50" s="230">
        <f>D49*0.15</f>
        <v>0</v>
      </c>
      <c r="E50" s="239"/>
      <c r="F50" s="239"/>
      <c r="G50" s="239"/>
      <c r="H50" s="239"/>
      <c r="I50" s="5"/>
      <c r="J50" s="5"/>
    </row>
    <row r="51" spans="1:10" x14ac:dyDescent="0.35">
      <c r="A51" s="5"/>
      <c r="B51" s="6"/>
      <c r="C51" s="6"/>
      <c r="D51" s="5"/>
      <c r="E51" s="5"/>
      <c r="F51" s="5"/>
      <c r="G51" s="5"/>
      <c r="H51" s="5"/>
      <c r="I51" s="5"/>
      <c r="J51" s="5"/>
    </row>
    <row r="52" spans="1:10" x14ac:dyDescent="0.35">
      <c r="A52" s="5"/>
      <c r="B52" s="6" t="s">
        <v>39</v>
      </c>
      <c r="C52" s="6"/>
      <c r="D52" s="237">
        <f>D49+D50</f>
        <v>0</v>
      </c>
      <c r="E52" s="238"/>
      <c r="F52" s="238"/>
      <c r="G52" s="238"/>
      <c r="H52" s="238"/>
      <c r="I52" s="5"/>
      <c r="J52" s="5"/>
    </row>
    <row r="53" spans="1:10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5">
      <c r="A54" s="5"/>
      <c r="B54" s="6" t="s">
        <v>40</v>
      </c>
      <c r="C54" s="5"/>
      <c r="D54" s="5"/>
      <c r="E54" s="5"/>
      <c r="F54" s="5"/>
      <c r="G54" s="5"/>
      <c r="H54" s="5"/>
      <c r="I54" s="5"/>
      <c r="J54" s="5"/>
    </row>
    <row r="55" spans="1:10" x14ac:dyDescent="0.35">
      <c r="A55" s="5"/>
      <c r="B55" s="5"/>
      <c r="C55" s="5"/>
      <c r="D55" s="2"/>
      <c r="E55" s="2"/>
      <c r="F55" s="2"/>
      <c r="G55" s="2"/>
      <c r="H55" s="2"/>
      <c r="I55" s="5"/>
      <c r="J55" s="5"/>
    </row>
    <row r="56" spans="1:10" x14ac:dyDescent="0.35">
      <c r="A56" s="5"/>
      <c r="B56" s="5"/>
      <c r="C56" s="5"/>
      <c r="D56" s="4"/>
      <c r="E56" s="4"/>
      <c r="F56" s="4"/>
      <c r="G56" s="4"/>
      <c r="H56" s="4"/>
      <c r="I56" s="5"/>
      <c r="J56" s="5"/>
    </row>
    <row r="57" spans="1:10" x14ac:dyDescent="0.35">
      <c r="A57" s="5"/>
      <c r="B57" s="5"/>
      <c r="C57" s="5"/>
      <c r="D57" s="4"/>
      <c r="E57" s="4"/>
      <c r="F57" s="4"/>
      <c r="G57" s="4"/>
      <c r="H57" s="4"/>
      <c r="I57" s="5"/>
      <c r="J57" s="5"/>
    </row>
    <row r="58" spans="1:10" x14ac:dyDescent="0.35">
      <c r="A58" s="5"/>
      <c r="B58" s="5"/>
      <c r="C58" s="5"/>
      <c r="D58" s="4"/>
      <c r="E58" s="4"/>
      <c r="F58" s="4"/>
      <c r="G58" s="4"/>
      <c r="H58" s="4"/>
      <c r="I58" s="5"/>
      <c r="J58" s="5"/>
    </row>
    <row r="59" spans="1:10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35">
      <c r="A63" s="7" t="s">
        <v>47</v>
      </c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35">
      <c r="A64" s="7" t="s">
        <v>43</v>
      </c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35">
      <c r="A72" s="6" t="s">
        <v>33</v>
      </c>
      <c r="B72" s="5"/>
      <c r="C72" s="231"/>
      <c r="D72" s="231"/>
      <c r="E72" s="231"/>
      <c r="F72" s="231"/>
      <c r="G72" s="231"/>
      <c r="H72" s="5"/>
      <c r="I72" s="5"/>
      <c r="J72" s="5"/>
    </row>
    <row r="73" spans="1:10" x14ac:dyDescent="0.35">
      <c r="A73" s="6"/>
      <c r="B73" s="5"/>
      <c r="C73" s="1"/>
      <c r="D73" s="1"/>
      <c r="E73" s="1"/>
      <c r="F73" s="1"/>
      <c r="G73" s="1"/>
      <c r="H73" s="5"/>
      <c r="I73" s="5"/>
      <c r="J73" s="5"/>
    </row>
    <row r="74" spans="1:10" x14ac:dyDescent="0.35">
      <c r="A74" s="6" t="s">
        <v>34</v>
      </c>
      <c r="B74" s="5"/>
      <c r="C74" s="3" t="str">
        <f>Qoutation!$B$76</f>
        <v>BELFAST</v>
      </c>
      <c r="D74" s="2"/>
      <c r="E74" s="2"/>
      <c r="F74" s="2"/>
      <c r="G74" s="2"/>
      <c r="H74" s="5"/>
      <c r="I74" s="5"/>
      <c r="J74" s="5"/>
    </row>
    <row r="75" spans="1:10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35">
      <c r="A78" s="5"/>
      <c r="B78" s="6" t="s">
        <v>35</v>
      </c>
      <c r="C78" s="6"/>
      <c r="D78" s="233">
        <f>Qoutation!H90</f>
        <v>0</v>
      </c>
      <c r="E78" s="234"/>
      <c r="F78" s="234"/>
      <c r="G78" s="234"/>
      <c r="H78" s="234"/>
      <c r="I78" s="5"/>
      <c r="J78" s="5"/>
    </row>
    <row r="79" spans="1:10" x14ac:dyDescent="0.35">
      <c r="A79" s="5"/>
      <c r="B79" s="6" t="s">
        <v>36</v>
      </c>
      <c r="C79" s="6"/>
      <c r="D79" s="235">
        <f>SUM(Qoutation!H105:J105)</f>
        <v>0</v>
      </c>
      <c r="E79" s="236"/>
      <c r="F79" s="236"/>
      <c r="G79" s="236"/>
      <c r="H79" s="236"/>
      <c r="I79" s="5"/>
      <c r="J79" s="5"/>
    </row>
    <row r="80" spans="1:10" x14ac:dyDescent="0.35">
      <c r="A80" s="5"/>
      <c r="B80" s="6"/>
      <c r="C80" s="6"/>
      <c r="D80" s="5"/>
      <c r="E80" s="5"/>
      <c r="F80" s="5"/>
      <c r="G80" s="5"/>
      <c r="H80" s="5"/>
      <c r="I80" s="5"/>
      <c r="J80" s="5"/>
    </row>
    <row r="81" spans="1:10" x14ac:dyDescent="0.35">
      <c r="A81" s="5"/>
      <c r="B81" s="6"/>
      <c r="C81" s="6" t="s">
        <v>37</v>
      </c>
      <c r="D81" s="233">
        <f>D78+D79</f>
        <v>0</v>
      </c>
      <c r="E81" s="234"/>
      <c r="F81" s="234"/>
      <c r="G81" s="234"/>
      <c r="H81" s="234"/>
      <c r="I81" s="5"/>
      <c r="J81" s="5"/>
    </row>
    <row r="82" spans="1:10" x14ac:dyDescent="0.35">
      <c r="A82" s="5"/>
      <c r="B82" s="6"/>
      <c r="C82" s="6" t="s">
        <v>38</v>
      </c>
      <c r="D82" s="230">
        <f>D81*0.15</f>
        <v>0</v>
      </c>
      <c r="E82" s="239"/>
      <c r="F82" s="239"/>
      <c r="G82" s="239"/>
      <c r="H82" s="239"/>
      <c r="I82" s="5"/>
      <c r="J82" s="5"/>
    </row>
    <row r="83" spans="1:10" x14ac:dyDescent="0.35">
      <c r="A83" s="5"/>
      <c r="B83" s="6"/>
      <c r="C83" s="6"/>
      <c r="D83" s="5"/>
      <c r="E83" s="5"/>
      <c r="F83" s="5"/>
      <c r="G83" s="5"/>
      <c r="H83" s="5"/>
      <c r="I83" s="5"/>
      <c r="J83" s="5"/>
    </row>
    <row r="84" spans="1:10" x14ac:dyDescent="0.35">
      <c r="A84" s="5"/>
      <c r="B84" s="6" t="s">
        <v>39</v>
      </c>
      <c r="C84" s="6"/>
      <c r="D84" s="237">
        <f>D81+D82</f>
        <v>0</v>
      </c>
      <c r="E84" s="238"/>
      <c r="F84" s="238"/>
      <c r="G84" s="238"/>
      <c r="H84" s="238"/>
      <c r="I84" s="5"/>
      <c r="J84" s="5"/>
    </row>
    <row r="85" spans="1:10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35">
      <c r="A86" s="5"/>
      <c r="B86" s="6" t="s">
        <v>40</v>
      </c>
      <c r="C86" s="5"/>
      <c r="D86" s="5"/>
      <c r="E86" s="5"/>
      <c r="F86" s="5"/>
      <c r="G86" s="5"/>
      <c r="H86" s="5"/>
      <c r="I86" s="5"/>
      <c r="J86" s="5"/>
    </row>
    <row r="87" spans="1:10" x14ac:dyDescent="0.35">
      <c r="A87" s="5"/>
      <c r="B87" s="5"/>
      <c r="C87" s="5"/>
      <c r="D87" s="2"/>
      <c r="E87" s="2"/>
      <c r="F87" s="2"/>
      <c r="G87" s="2"/>
      <c r="H87" s="2"/>
      <c r="I87" s="5"/>
      <c r="J87" s="5"/>
    </row>
    <row r="88" spans="1:10" x14ac:dyDescent="0.35">
      <c r="A88" s="5"/>
      <c r="B88" s="5"/>
      <c r="C88" s="5"/>
      <c r="D88" s="4"/>
      <c r="E88" s="4"/>
      <c r="F88" s="4"/>
      <c r="G88" s="4"/>
      <c r="H88" s="4"/>
      <c r="I88" s="5"/>
      <c r="J88" s="5"/>
    </row>
    <row r="89" spans="1:10" x14ac:dyDescent="0.35">
      <c r="A89" s="5"/>
      <c r="B89" s="5"/>
      <c r="C89" s="5"/>
      <c r="D89" s="4"/>
      <c r="E89" s="4"/>
      <c r="F89" s="4"/>
      <c r="G89" s="4"/>
      <c r="H89" s="4"/>
      <c r="I89" s="5"/>
      <c r="J89" s="5"/>
    </row>
    <row r="90" spans="1:10" x14ac:dyDescent="0.35">
      <c r="A90" s="5"/>
      <c r="B90" s="5"/>
      <c r="C90" s="5"/>
      <c r="D90" s="4"/>
      <c r="E90" s="4"/>
      <c r="F90" s="4"/>
      <c r="G90" s="4"/>
      <c r="H90" s="4"/>
      <c r="I90" s="5"/>
      <c r="J90" s="5"/>
    </row>
    <row r="91" spans="1:10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35">
      <c r="A95" s="7" t="s">
        <v>47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35">
      <c r="A96" s="7" t="s">
        <v>43</v>
      </c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35">
      <c r="A104" s="6" t="s">
        <v>33</v>
      </c>
      <c r="B104" s="5"/>
      <c r="C104" s="231"/>
      <c r="D104" s="231"/>
      <c r="E104" s="231"/>
      <c r="F104" s="231"/>
      <c r="G104" s="231"/>
      <c r="H104" s="5"/>
      <c r="I104" s="5"/>
      <c r="J104" s="5"/>
    </row>
    <row r="105" spans="1:10" x14ac:dyDescent="0.35">
      <c r="A105" s="6"/>
      <c r="B105" s="5"/>
      <c r="C105" s="1"/>
      <c r="D105" s="1"/>
      <c r="E105" s="1"/>
      <c r="F105" s="1"/>
      <c r="G105" s="1"/>
      <c r="H105" s="5"/>
      <c r="I105" s="5"/>
      <c r="J105" s="5"/>
    </row>
    <row r="106" spans="1:10" x14ac:dyDescent="0.35">
      <c r="A106" s="6" t="s">
        <v>34</v>
      </c>
      <c r="B106" s="5"/>
      <c r="C106" s="3" t="str">
        <f>Qoutation!$B$112</f>
        <v>BLYDE</v>
      </c>
      <c r="D106" s="2"/>
      <c r="E106" s="2"/>
      <c r="F106" s="2"/>
      <c r="G106" s="2"/>
      <c r="H106" s="5"/>
      <c r="I106" s="5"/>
      <c r="J106" s="5"/>
    </row>
    <row r="107" spans="1:10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35">
      <c r="A110" s="5"/>
      <c r="B110" s="6" t="s">
        <v>35</v>
      </c>
      <c r="C110" s="6"/>
      <c r="D110" s="233">
        <f>Qoutation!H126</f>
        <v>0</v>
      </c>
      <c r="E110" s="234"/>
      <c r="F110" s="234"/>
      <c r="G110" s="234"/>
      <c r="H110" s="234"/>
      <c r="I110" s="5"/>
      <c r="J110" s="5"/>
    </row>
    <row r="111" spans="1:10" x14ac:dyDescent="0.35">
      <c r="A111" s="5"/>
      <c r="B111" s="6" t="s">
        <v>36</v>
      </c>
      <c r="C111" s="6"/>
      <c r="D111" s="235">
        <f>SUM(Qoutation!H141:J141)</f>
        <v>0</v>
      </c>
      <c r="E111" s="236"/>
      <c r="F111" s="236"/>
      <c r="G111" s="236"/>
      <c r="H111" s="236"/>
      <c r="I111" s="5"/>
      <c r="J111" s="5"/>
    </row>
    <row r="112" spans="1:10" x14ac:dyDescent="0.35">
      <c r="A112" s="5"/>
      <c r="B112" s="6"/>
      <c r="C112" s="6"/>
      <c r="D112" s="5"/>
      <c r="E112" s="5"/>
      <c r="F112" s="5"/>
      <c r="G112" s="5"/>
      <c r="H112" s="5"/>
      <c r="I112" s="5"/>
      <c r="J112" s="5"/>
    </row>
    <row r="113" spans="1:10" x14ac:dyDescent="0.35">
      <c r="A113" s="5"/>
      <c r="B113" s="6"/>
      <c r="C113" s="6" t="s">
        <v>37</v>
      </c>
      <c r="D113" s="233">
        <f>D110+D111</f>
        <v>0</v>
      </c>
      <c r="E113" s="234"/>
      <c r="F113" s="234"/>
      <c r="G113" s="234"/>
      <c r="H113" s="234"/>
      <c r="I113" s="5"/>
      <c r="J113" s="5"/>
    </row>
    <row r="114" spans="1:10" x14ac:dyDescent="0.35">
      <c r="A114" s="5"/>
      <c r="B114" s="6"/>
      <c r="C114" s="6" t="s">
        <v>38</v>
      </c>
      <c r="D114" s="230">
        <f>D113*0.15</f>
        <v>0</v>
      </c>
      <c r="E114" s="239"/>
      <c r="F114" s="239"/>
      <c r="G114" s="239"/>
      <c r="H114" s="239"/>
      <c r="I114" s="5"/>
      <c r="J114" s="5"/>
    </row>
    <row r="115" spans="1:10" x14ac:dyDescent="0.35">
      <c r="A115" s="5"/>
      <c r="B115" s="6"/>
      <c r="C115" s="6"/>
      <c r="D115" s="5"/>
      <c r="E115" s="5"/>
      <c r="F115" s="5"/>
      <c r="G115" s="5"/>
      <c r="H115" s="5"/>
      <c r="I115" s="5"/>
      <c r="J115" s="5"/>
    </row>
    <row r="116" spans="1:10" x14ac:dyDescent="0.35">
      <c r="A116" s="5"/>
      <c r="B116" s="6" t="s">
        <v>39</v>
      </c>
      <c r="C116" s="6"/>
      <c r="D116" s="237">
        <f>D113+D114</f>
        <v>0</v>
      </c>
      <c r="E116" s="238"/>
      <c r="F116" s="238"/>
      <c r="G116" s="238"/>
      <c r="H116" s="238"/>
      <c r="I116" s="5"/>
      <c r="J116" s="5"/>
    </row>
    <row r="117" spans="1:10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35">
      <c r="A118" s="5"/>
      <c r="B118" s="6" t="s">
        <v>40</v>
      </c>
      <c r="C118" s="5"/>
      <c r="D118" s="5"/>
      <c r="E118" s="5"/>
      <c r="F118" s="5"/>
      <c r="G118" s="5"/>
      <c r="H118" s="5"/>
      <c r="I118" s="5"/>
      <c r="J118" s="5"/>
    </row>
    <row r="119" spans="1:10" x14ac:dyDescent="0.35">
      <c r="A119" s="5"/>
      <c r="B119" s="5"/>
      <c r="C119" s="5"/>
      <c r="D119" s="2"/>
      <c r="E119" s="2"/>
      <c r="F119" s="2"/>
      <c r="G119" s="2"/>
      <c r="H119" s="2"/>
      <c r="I119" s="5"/>
      <c r="J119" s="5"/>
    </row>
    <row r="120" spans="1:10" x14ac:dyDescent="0.35">
      <c r="A120" s="5"/>
      <c r="B120" s="5"/>
      <c r="C120" s="5"/>
      <c r="D120" s="4"/>
      <c r="E120" s="4"/>
      <c r="F120" s="4"/>
      <c r="G120" s="4"/>
      <c r="H120" s="4"/>
      <c r="I120" s="5"/>
      <c r="J120" s="5"/>
    </row>
    <row r="121" spans="1:10" x14ac:dyDescent="0.35">
      <c r="A121" s="5"/>
      <c r="B121" s="5"/>
      <c r="C121" s="5"/>
      <c r="D121" s="4"/>
      <c r="E121" s="4"/>
      <c r="F121" s="4"/>
      <c r="G121" s="4"/>
      <c r="H121" s="4"/>
      <c r="I121" s="5"/>
      <c r="J121" s="5"/>
    </row>
    <row r="122" spans="1:10" x14ac:dyDescent="0.35">
      <c r="A122" s="5"/>
      <c r="B122" s="5"/>
      <c r="C122" s="5"/>
      <c r="D122" s="4"/>
      <c r="E122" s="4"/>
      <c r="F122" s="4"/>
      <c r="G122" s="4"/>
      <c r="H122" s="4"/>
      <c r="I122" s="5"/>
      <c r="J122" s="5"/>
    </row>
    <row r="123" spans="1:10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x14ac:dyDescent="0.35">
      <c r="A127" s="7" t="s">
        <v>47</v>
      </c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35">
      <c r="A128" s="7" t="s">
        <v>43</v>
      </c>
      <c r="B128" s="5"/>
      <c r="C128" s="5"/>
      <c r="D128" s="5"/>
      <c r="E128" s="5"/>
      <c r="F128" s="5"/>
      <c r="G128" s="5"/>
      <c r="H128" s="5"/>
      <c r="I128" s="5"/>
      <c r="J128" s="5"/>
    </row>
    <row r="129" spans="1:10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35">
      <c r="A136" s="6" t="s">
        <v>33</v>
      </c>
      <c r="B136" s="5"/>
      <c r="C136" s="240"/>
      <c r="D136" s="240"/>
      <c r="E136" s="240"/>
      <c r="F136" s="240"/>
      <c r="G136" s="240"/>
      <c r="H136" s="5"/>
      <c r="I136" s="5"/>
      <c r="J136" s="5"/>
    </row>
    <row r="137" spans="1:10" x14ac:dyDescent="0.35">
      <c r="A137" s="6"/>
      <c r="B137" s="5"/>
      <c r="C137" s="1"/>
      <c r="D137" s="1"/>
      <c r="E137" s="1"/>
      <c r="F137" s="1"/>
      <c r="G137" s="1"/>
      <c r="H137" s="5"/>
      <c r="I137" s="5"/>
      <c r="J137" s="5"/>
    </row>
    <row r="138" spans="1:10" x14ac:dyDescent="0.35">
      <c r="A138" s="6" t="s">
        <v>34</v>
      </c>
      <c r="B138" s="5"/>
      <c r="C138" s="3" t="str">
        <f>Qoutation!$B$148</f>
        <v>BROOKLANDS</v>
      </c>
      <c r="D138" s="2"/>
      <c r="E138" s="2"/>
      <c r="F138" s="2"/>
      <c r="G138" s="2"/>
      <c r="H138" s="5"/>
      <c r="I138" s="5"/>
      <c r="J138" s="5"/>
    </row>
    <row r="139" spans="1:10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x14ac:dyDescent="0.35">
      <c r="A142" s="5"/>
      <c r="B142" s="6" t="s">
        <v>35</v>
      </c>
      <c r="C142" s="6"/>
      <c r="D142" s="233">
        <f>Qoutation!H162</f>
        <v>0</v>
      </c>
      <c r="E142" s="234"/>
      <c r="F142" s="234"/>
      <c r="G142" s="234"/>
      <c r="H142" s="234"/>
      <c r="I142" s="5"/>
      <c r="J142" s="5"/>
    </row>
    <row r="143" spans="1:10" x14ac:dyDescent="0.35">
      <c r="A143" s="5"/>
      <c r="B143" s="6" t="s">
        <v>36</v>
      </c>
      <c r="C143" s="6"/>
      <c r="D143" s="235">
        <f>SUM(Qoutation!H177:J177)</f>
        <v>0</v>
      </c>
      <c r="E143" s="236"/>
      <c r="F143" s="236"/>
      <c r="G143" s="236"/>
      <c r="H143" s="236"/>
      <c r="I143" s="5"/>
      <c r="J143" s="5"/>
    </row>
    <row r="144" spans="1:10" x14ac:dyDescent="0.35">
      <c r="A144" s="5"/>
      <c r="B144" s="6"/>
      <c r="C144" s="6"/>
      <c r="D144" s="5"/>
      <c r="E144" s="5"/>
      <c r="F144" s="5"/>
      <c r="G144" s="5"/>
      <c r="H144" s="5"/>
      <c r="I144" s="5"/>
      <c r="J144" s="5"/>
    </row>
    <row r="145" spans="1:10" x14ac:dyDescent="0.35">
      <c r="A145" s="5"/>
      <c r="B145" s="6"/>
      <c r="C145" s="6" t="s">
        <v>37</v>
      </c>
      <c r="D145" s="233">
        <f>D142+D143</f>
        <v>0</v>
      </c>
      <c r="E145" s="234"/>
      <c r="F145" s="234"/>
      <c r="G145" s="234"/>
      <c r="H145" s="234"/>
      <c r="I145" s="5"/>
      <c r="J145" s="5"/>
    </row>
    <row r="146" spans="1:10" x14ac:dyDescent="0.35">
      <c r="A146" s="5"/>
      <c r="B146" s="6"/>
      <c r="C146" s="6" t="s">
        <v>38</v>
      </c>
      <c r="D146" s="230">
        <f>D145*0.15</f>
        <v>0</v>
      </c>
      <c r="E146" s="239"/>
      <c r="F146" s="239"/>
      <c r="G146" s="239"/>
      <c r="H146" s="239"/>
      <c r="I146" s="5"/>
      <c r="J146" s="5"/>
    </row>
    <row r="147" spans="1:10" x14ac:dyDescent="0.35">
      <c r="A147" s="5"/>
      <c r="B147" s="6"/>
      <c r="C147" s="6"/>
      <c r="D147" s="5"/>
      <c r="E147" s="5"/>
      <c r="F147" s="5"/>
      <c r="G147" s="5"/>
      <c r="H147" s="5"/>
      <c r="I147" s="5"/>
      <c r="J147" s="5"/>
    </row>
    <row r="148" spans="1:10" x14ac:dyDescent="0.35">
      <c r="A148" s="5"/>
      <c r="B148" s="6" t="s">
        <v>39</v>
      </c>
      <c r="C148" s="6"/>
      <c r="D148" s="237">
        <f>D145+D146</f>
        <v>0</v>
      </c>
      <c r="E148" s="238"/>
      <c r="F148" s="238"/>
      <c r="G148" s="238"/>
      <c r="H148" s="238"/>
      <c r="I148" s="5"/>
      <c r="J148" s="5"/>
    </row>
    <row r="149" spans="1:10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35">
      <c r="A150" s="5"/>
      <c r="B150" s="6" t="s">
        <v>40</v>
      </c>
      <c r="C150" s="5"/>
      <c r="D150" s="5"/>
      <c r="E150" s="5"/>
      <c r="F150" s="5"/>
      <c r="G150" s="5"/>
      <c r="H150" s="5"/>
      <c r="I150" s="5"/>
      <c r="J150" s="5"/>
    </row>
    <row r="151" spans="1:10" x14ac:dyDescent="0.35">
      <c r="A151" s="5"/>
      <c r="B151" s="5"/>
      <c r="C151" s="5"/>
      <c r="D151" s="2"/>
      <c r="E151" s="2"/>
      <c r="F151" s="2"/>
      <c r="G151" s="2"/>
      <c r="H151" s="2"/>
      <c r="I151" s="5"/>
      <c r="J151" s="5"/>
    </row>
    <row r="152" spans="1:10" x14ac:dyDescent="0.35">
      <c r="A152" s="5"/>
      <c r="B152" s="5"/>
      <c r="C152" s="5"/>
      <c r="D152" s="4"/>
      <c r="E152" s="4"/>
      <c r="F152" s="4"/>
      <c r="G152" s="4"/>
      <c r="H152" s="4"/>
      <c r="I152" s="5"/>
      <c r="J152" s="5"/>
    </row>
    <row r="153" spans="1:10" x14ac:dyDescent="0.35">
      <c r="A153" s="5"/>
      <c r="B153" s="5"/>
      <c r="C153" s="5"/>
      <c r="D153" s="4"/>
      <c r="E153" s="4"/>
      <c r="F153" s="4"/>
      <c r="G153" s="4"/>
      <c r="H153" s="4"/>
      <c r="I153" s="5"/>
      <c r="J153" s="5"/>
    </row>
    <row r="154" spans="1:10" x14ac:dyDescent="0.35">
      <c r="A154" s="5"/>
      <c r="B154" s="5"/>
      <c r="C154" s="5"/>
      <c r="D154" s="4"/>
      <c r="E154" s="4"/>
      <c r="F154" s="4"/>
      <c r="G154" s="4"/>
      <c r="H154" s="4"/>
      <c r="I154" s="5"/>
      <c r="J154" s="5"/>
    </row>
    <row r="155" spans="1:10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x14ac:dyDescent="0.35">
      <c r="A159" s="7" t="s">
        <v>47</v>
      </c>
      <c r="B159" s="5"/>
      <c r="C159" s="5"/>
      <c r="D159" s="5"/>
      <c r="E159" s="5"/>
      <c r="F159" s="5"/>
      <c r="G159" s="5"/>
      <c r="H159" s="5"/>
      <c r="I159" s="5"/>
      <c r="J159" s="5"/>
    </row>
    <row r="160" spans="1:10" x14ac:dyDescent="0.35">
      <c r="A160" s="7" t="s">
        <v>43</v>
      </c>
      <c r="B160" s="5"/>
      <c r="C160" s="5"/>
      <c r="D160" s="5"/>
      <c r="E160" s="5"/>
      <c r="F160" s="5"/>
      <c r="G160" s="5"/>
      <c r="H160" s="5"/>
      <c r="I160" s="5"/>
      <c r="J160" s="5"/>
    </row>
    <row r="161" spans="1:10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35">
      <c r="A168" s="6" t="s">
        <v>33</v>
      </c>
      <c r="B168" s="5"/>
      <c r="C168" s="231"/>
      <c r="D168" s="231"/>
      <c r="E168" s="231"/>
      <c r="F168" s="231"/>
      <c r="G168" s="231"/>
      <c r="H168" s="5"/>
      <c r="I168" s="5"/>
      <c r="J168" s="5"/>
    </row>
    <row r="169" spans="1:10" x14ac:dyDescent="0.35">
      <c r="A169" s="6"/>
      <c r="B169" s="5"/>
      <c r="C169" s="1"/>
      <c r="D169" s="1"/>
      <c r="E169" s="1"/>
      <c r="F169" s="1"/>
      <c r="G169" s="1"/>
      <c r="H169" s="5"/>
      <c r="I169" s="5"/>
      <c r="J169" s="5"/>
    </row>
    <row r="170" spans="1:10" x14ac:dyDescent="0.35">
      <c r="A170" s="6" t="s">
        <v>34</v>
      </c>
      <c r="B170" s="5"/>
      <c r="C170" s="3" t="str">
        <f>Qoutation!$B$186</f>
        <v>BERGVLIET</v>
      </c>
      <c r="D170" s="2"/>
      <c r="E170" s="2"/>
      <c r="F170" s="2"/>
      <c r="G170" s="2"/>
      <c r="H170" s="5"/>
      <c r="I170" s="5"/>
      <c r="J170" s="5"/>
    </row>
    <row r="171" spans="1:10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35">
      <c r="A174" s="5"/>
      <c r="B174" s="6" t="s">
        <v>35</v>
      </c>
      <c r="C174" s="6"/>
      <c r="D174" s="233">
        <f>Qoutation!H200</f>
        <v>0</v>
      </c>
      <c r="E174" s="234"/>
      <c r="F174" s="234"/>
      <c r="G174" s="234"/>
      <c r="H174" s="234"/>
      <c r="I174" s="5"/>
      <c r="J174" s="5"/>
    </row>
    <row r="175" spans="1:10" x14ac:dyDescent="0.35">
      <c r="A175" s="5"/>
      <c r="B175" s="6" t="s">
        <v>36</v>
      </c>
      <c r="C175" s="6"/>
      <c r="D175" s="235">
        <f>SUM(Qoutation!H215:J215)</f>
        <v>0</v>
      </c>
      <c r="E175" s="236"/>
      <c r="F175" s="236"/>
      <c r="G175" s="236"/>
      <c r="H175" s="236"/>
      <c r="I175" s="5"/>
      <c r="J175" s="5"/>
    </row>
    <row r="176" spans="1:10" x14ac:dyDescent="0.35">
      <c r="A176" s="5"/>
      <c r="B176" s="6"/>
      <c r="C176" s="6"/>
      <c r="D176" s="5"/>
      <c r="E176" s="5"/>
      <c r="F176" s="5"/>
      <c r="G176" s="5"/>
      <c r="H176" s="5"/>
      <c r="I176" s="5"/>
      <c r="J176" s="5"/>
    </row>
    <row r="177" spans="1:10" x14ac:dyDescent="0.35">
      <c r="A177" s="5"/>
      <c r="B177" s="6"/>
      <c r="C177" s="6" t="s">
        <v>37</v>
      </c>
      <c r="D177" s="233">
        <f>D174+D175</f>
        <v>0</v>
      </c>
      <c r="E177" s="234"/>
      <c r="F177" s="234"/>
      <c r="G177" s="234"/>
      <c r="H177" s="234"/>
      <c r="I177" s="5"/>
      <c r="J177" s="5"/>
    </row>
    <row r="178" spans="1:10" x14ac:dyDescent="0.35">
      <c r="A178" s="5"/>
      <c r="B178" s="6"/>
      <c r="C178" s="6" t="s">
        <v>38</v>
      </c>
      <c r="D178" s="230">
        <f>D177*0.15</f>
        <v>0</v>
      </c>
      <c r="E178" s="239"/>
      <c r="F178" s="239"/>
      <c r="G178" s="239"/>
      <c r="H178" s="239"/>
      <c r="I178" s="5"/>
      <c r="J178" s="5"/>
    </row>
    <row r="179" spans="1:10" x14ac:dyDescent="0.35">
      <c r="A179" s="5"/>
      <c r="B179" s="6"/>
      <c r="C179" s="6"/>
      <c r="D179" s="5"/>
      <c r="E179" s="5"/>
      <c r="F179" s="5"/>
      <c r="G179" s="5"/>
      <c r="H179" s="5"/>
      <c r="I179" s="5"/>
      <c r="J179" s="5"/>
    </row>
    <row r="180" spans="1:10" x14ac:dyDescent="0.35">
      <c r="A180" s="5"/>
      <c r="B180" s="6" t="s">
        <v>39</v>
      </c>
      <c r="C180" s="6"/>
      <c r="D180" s="237">
        <f>D177+D178</f>
        <v>0</v>
      </c>
      <c r="E180" s="238"/>
      <c r="F180" s="238"/>
      <c r="G180" s="238"/>
      <c r="H180" s="238"/>
      <c r="I180" s="5"/>
      <c r="J180" s="5"/>
    </row>
    <row r="181" spans="1:10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x14ac:dyDescent="0.35">
      <c r="A182" s="5"/>
      <c r="B182" s="6" t="s">
        <v>40</v>
      </c>
      <c r="C182" s="5"/>
      <c r="D182" s="5"/>
      <c r="E182" s="5"/>
      <c r="F182" s="5"/>
      <c r="G182" s="5"/>
      <c r="H182" s="5"/>
      <c r="I182" s="5"/>
      <c r="J182" s="5"/>
    </row>
    <row r="183" spans="1:10" x14ac:dyDescent="0.35">
      <c r="A183" s="5"/>
      <c r="B183" s="5"/>
      <c r="C183" s="5"/>
      <c r="D183" s="231"/>
      <c r="E183" s="231"/>
      <c r="F183" s="231"/>
      <c r="G183" s="231"/>
      <c r="H183" s="231"/>
      <c r="I183" s="5"/>
      <c r="J183" s="5"/>
    </row>
    <row r="184" spans="1:10" x14ac:dyDescent="0.35">
      <c r="A184" s="5"/>
      <c r="B184" s="5"/>
      <c r="C184" s="5"/>
      <c r="D184" s="231"/>
      <c r="E184" s="231"/>
      <c r="F184" s="231"/>
      <c r="G184" s="231"/>
      <c r="H184" s="231"/>
      <c r="I184" s="5"/>
      <c r="J184" s="5"/>
    </row>
    <row r="185" spans="1:10" x14ac:dyDescent="0.35">
      <c r="A185" s="5"/>
      <c r="B185" s="5"/>
      <c r="C185" s="5"/>
      <c r="D185" s="231"/>
      <c r="E185" s="231"/>
      <c r="F185" s="231"/>
      <c r="G185" s="231"/>
      <c r="H185" s="231"/>
      <c r="I185" s="5"/>
      <c r="J185" s="5"/>
    </row>
    <row r="186" spans="1:10" x14ac:dyDescent="0.35">
      <c r="A186" s="5"/>
      <c r="B186" s="5"/>
      <c r="C186" s="5"/>
      <c r="D186" s="231"/>
      <c r="E186" s="231"/>
      <c r="F186" s="231"/>
      <c r="G186" s="231"/>
      <c r="H186" s="231"/>
      <c r="I186" s="5"/>
      <c r="J186" s="5"/>
    </row>
    <row r="187" spans="1:10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x14ac:dyDescent="0.35">
      <c r="A191" s="7" t="s">
        <v>47</v>
      </c>
      <c r="B191" s="5"/>
      <c r="C191" s="5"/>
      <c r="D191" s="5"/>
      <c r="E191" s="5"/>
      <c r="F191" s="5"/>
      <c r="G191" s="5"/>
      <c r="H191" s="5"/>
      <c r="I191" s="5"/>
      <c r="J191" s="5"/>
    </row>
    <row r="192" spans="1:10" x14ac:dyDescent="0.35">
      <c r="A192" s="7" t="s">
        <v>43</v>
      </c>
      <c r="B192" s="5"/>
      <c r="C192" s="5"/>
      <c r="D192" s="5"/>
      <c r="E192" s="5"/>
      <c r="F192" s="5"/>
      <c r="G192" s="5"/>
      <c r="H192" s="5"/>
      <c r="I192" s="5"/>
      <c r="J192" s="5"/>
    </row>
    <row r="193" spans="1:10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35">
      <c r="A200" s="6" t="s">
        <v>33</v>
      </c>
      <c r="B200" s="5"/>
      <c r="C200" s="231"/>
      <c r="D200" s="231"/>
      <c r="E200" s="231"/>
      <c r="F200" s="231"/>
      <c r="G200" s="231"/>
      <c r="H200" s="5"/>
      <c r="I200" s="5"/>
      <c r="J200" s="5"/>
    </row>
    <row r="201" spans="1:10" x14ac:dyDescent="0.35">
      <c r="A201" s="6"/>
      <c r="B201" s="5"/>
      <c r="C201" s="1"/>
      <c r="D201" s="1"/>
      <c r="E201" s="1"/>
      <c r="F201" s="1"/>
      <c r="G201" s="1"/>
      <c r="H201" s="5"/>
      <c r="I201" s="5"/>
      <c r="J201" s="5"/>
    </row>
    <row r="202" spans="1:10" x14ac:dyDescent="0.35">
      <c r="A202" s="6" t="s">
        <v>34</v>
      </c>
      <c r="B202" s="5"/>
      <c r="C202" s="241" t="str">
        <f>Qoutation!$B$223</f>
        <v>WITKLIP</v>
      </c>
      <c r="D202" s="241"/>
      <c r="E202" s="241"/>
      <c r="F202" s="241"/>
      <c r="G202" s="241"/>
      <c r="H202" s="5"/>
      <c r="I202" s="5"/>
      <c r="J202" s="5"/>
    </row>
    <row r="203" spans="1:10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x14ac:dyDescent="0.35">
      <c r="A206" s="5"/>
      <c r="B206" s="6" t="s">
        <v>35</v>
      </c>
      <c r="C206" s="6"/>
      <c r="D206" s="233">
        <f>Qoutation!H237</f>
        <v>0</v>
      </c>
      <c r="E206" s="234"/>
      <c r="F206" s="234"/>
      <c r="G206" s="234"/>
      <c r="H206" s="234"/>
      <c r="I206" s="5"/>
      <c r="J206" s="5"/>
    </row>
    <row r="207" spans="1:10" x14ac:dyDescent="0.35">
      <c r="A207" s="5"/>
      <c r="B207" s="6" t="s">
        <v>36</v>
      </c>
      <c r="C207" s="6"/>
      <c r="D207" s="235">
        <f>SUM(Qoutation!H252:J252)</f>
        <v>0</v>
      </c>
      <c r="E207" s="236"/>
      <c r="F207" s="236"/>
      <c r="G207" s="236"/>
      <c r="H207" s="236"/>
      <c r="I207" s="5"/>
      <c r="J207" s="5"/>
    </row>
    <row r="208" spans="1:10" x14ac:dyDescent="0.35">
      <c r="A208" s="5"/>
      <c r="B208" s="6"/>
      <c r="C208" s="6"/>
      <c r="D208" s="5"/>
      <c r="E208" s="5"/>
      <c r="F208" s="5"/>
      <c r="G208" s="5"/>
      <c r="H208" s="5"/>
      <c r="I208" s="5"/>
      <c r="J208" s="5"/>
    </row>
    <row r="209" spans="1:10" x14ac:dyDescent="0.35">
      <c r="A209" s="5"/>
      <c r="B209" s="6"/>
      <c r="C209" s="6" t="s">
        <v>37</v>
      </c>
      <c r="D209" s="233">
        <f>D206+D207</f>
        <v>0</v>
      </c>
      <c r="E209" s="234"/>
      <c r="F209" s="234"/>
      <c r="G209" s="234"/>
      <c r="H209" s="234"/>
      <c r="I209" s="5"/>
      <c r="J209" s="5"/>
    </row>
    <row r="210" spans="1:10" x14ac:dyDescent="0.35">
      <c r="A210" s="5"/>
      <c r="B210" s="6"/>
      <c r="C210" s="6" t="s">
        <v>38</v>
      </c>
      <c r="D210" s="230">
        <f>D209*0.15</f>
        <v>0</v>
      </c>
      <c r="E210" s="239"/>
      <c r="F210" s="239"/>
      <c r="G210" s="239"/>
      <c r="H210" s="239"/>
      <c r="I210" s="5"/>
      <c r="J210" s="5"/>
    </row>
    <row r="211" spans="1:10" x14ac:dyDescent="0.35">
      <c r="A211" s="5"/>
      <c r="B211" s="6"/>
      <c r="C211" s="6"/>
      <c r="D211" s="5"/>
      <c r="E211" s="5"/>
      <c r="F211" s="5"/>
      <c r="G211" s="5"/>
      <c r="H211" s="5"/>
      <c r="I211" s="5"/>
      <c r="J211" s="5"/>
    </row>
    <row r="212" spans="1:10" x14ac:dyDescent="0.35">
      <c r="A212" s="5"/>
      <c r="B212" s="6" t="s">
        <v>39</v>
      </c>
      <c r="C212" s="6"/>
      <c r="D212" s="237">
        <f>D209+D210</f>
        <v>0</v>
      </c>
      <c r="E212" s="238"/>
      <c r="F212" s="238"/>
      <c r="G212" s="238"/>
      <c r="H212" s="238"/>
      <c r="I212" s="5"/>
      <c r="J212" s="5"/>
    </row>
    <row r="213" spans="1:10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x14ac:dyDescent="0.35">
      <c r="A214" s="5"/>
      <c r="B214" s="6" t="s">
        <v>40</v>
      </c>
      <c r="C214" s="5"/>
      <c r="D214" s="5"/>
      <c r="E214" s="5"/>
      <c r="F214" s="5"/>
      <c r="G214" s="5"/>
      <c r="H214" s="5"/>
      <c r="I214" s="5"/>
      <c r="J214" s="5"/>
    </row>
    <row r="215" spans="1:10" x14ac:dyDescent="0.35">
      <c r="A215" s="5"/>
      <c r="B215" s="5"/>
      <c r="C215" s="5"/>
      <c r="D215" s="231"/>
      <c r="E215" s="231"/>
      <c r="F215" s="231"/>
      <c r="G215" s="231"/>
      <c r="H215" s="231"/>
      <c r="I215" s="5"/>
      <c r="J215" s="5"/>
    </row>
    <row r="216" spans="1:10" x14ac:dyDescent="0.35">
      <c r="A216" s="5"/>
      <c r="B216" s="5"/>
      <c r="C216" s="5"/>
      <c r="D216" s="231"/>
      <c r="E216" s="231"/>
      <c r="F216" s="231"/>
      <c r="G216" s="231"/>
      <c r="H216" s="231"/>
      <c r="I216" s="5"/>
      <c r="J216" s="5"/>
    </row>
    <row r="217" spans="1:10" x14ac:dyDescent="0.35">
      <c r="A217" s="5"/>
      <c r="B217" s="5"/>
      <c r="C217" s="5"/>
      <c r="D217" s="231"/>
      <c r="E217" s="231"/>
      <c r="F217" s="231"/>
      <c r="G217" s="231"/>
      <c r="H217" s="231"/>
      <c r="I217" s="5"/>
      <c r="J217" s="5"/>
    </row>
    <row r="218" spans="1:10" x14ac:dyDescent="0.35">
      <c r="A218" s="5"/>
      <c r="B218" s="5"/>
      <c r="C218" s="5"/>
      <c r="D218" s="231"/>
      <c r="E218" s="231"/>
      <c r="F218" s="231"/>
      <c r="G218" s="231"/>
      <c r="H218" s="231"/>
      <c r="I218" s="5"/>
      <c r="J218" s="5"/>
    </row>
    <row r="219" spans="1:10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x14ac:dyDescent="0.35">
      <c r="A223" s="7" t="s">
        <v>47</v>
      </c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35">
      <c r="A224" s="7" t="s">
        <v>43</v>
      </c>
      <c r="B224" s="5"/>
      <c r="C224" s="5"/>
      <c r="D224" s="5"/>
      <c r="E224" s="5"/>
      <c r="F224" s="5"/>
      <c r="G224" s="5"/>
      <c r="H224" s="5"/>
      <c r="I224" s="5"/>
      <c r="J224" s="5"/>
    </row>
    <row r="225" spans="1:10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</row>
  </sheetData>
  <mergeCells count="57">
    <mergeCell ref="D216:H216"/>
    <mergeCell ref="D217:H217"/>
    <mergeCell ref="D218:H218"/>
    <mergeCell ref="D215:H215"/>
    <mergeCell ref="D183:H183"/>
    <mergeCell ref="D184:H184"/>
    <mergeCell ref="D185:H185"/>
    <mergeCell ref="D186:H186"/>
    <mergeCell ref="C200:G200"/>
    <mergeCell ref="C202:G202"/>
    <mergeCell ref="D206:H206"/>
    <mergeCell ref="D207:H207"/>
    <mergeCell ref="D209:H209"/>
    <mergeCell ref="D210:H210"/>
    <mergeCell ref="D212:H212"/>
    <mergeCell ref="D180:H180"/>
    <mergeCell ref="C136:G136"/>
    <mergeCell ref="D142:H142"/>
    <mergeCell ref="D143:H143"/>
    <mergeCell ref="D145:H145"/>
    <mergeCell ref="D146:H146"/>
    <mergeCell ref="D148:H148"/>
    <mergeCell ref="C168:G168"/>
    <mergeCell ref="D174:H174"/>
    <mergeCell ref="D175:H175"/>
    <mergeCell ref="D177:H177"/>
    <mergeCell ref="D178:H178"/>
    <mergeCell ref="D116:H116"/>
    <mergeCell ref="C72:G72"/>
    <mergeCell ref="D78:H78"/>
    <mergeCell ref="D79:H79"/>
    <mergeCell ref="D81:H81"/>
    <mergeCell ref="D82:H82"/>
    <mergeCell ref="D84:H84"/>
    <mergeCell ref="C104:G104"/>
    <mergeCell ref="D110:H110"/>
    <mergeCell ref="D111:H111"/>
    <mergeCell ref="D113:H113"/>
    <mergeCell ref="D114:H114"/>
    <mergeCell ref="D52:H52"/>
    <mergeCell ref="D18:H18"/>
    <mergeCell ref="D20:H20"/>
    <mergeCell ref="D21:H21"/>
    <mergeCell ref="D22:H22"/>
    <mergeCell ref="D23:H23"/>
    <mergeCell ref="D24:H24"/>
    <mergeCell ref="C40:G40"/>
    <mergeCell ref="D46:H46"/>
    <mergeCell ref="D47:H47"/>
    <mergeCell ref="D49:H49"/>
    <mergeCell ref="D50:H50"/>
    <mergeCell ref="D16:H16"/>
    <mergeCell ref="C6:G6"/>
    <mergeCell ref="C8:G8"/>
    <mergeCell ref="D12:H12"/>
    <mergeCell ref="D13:H13"/>
    <mergeCell ref="D15:H15"/>
  </mergeCells>
  <pageMargins left="0.7" right="0.7" top="0.75" bottom="0.75" header="0.3" footer="0.3"/>
  <pageSetup paperSize="9" scale="75" orientation="portrait" r:id="rId1"/>
  <rowBreaks count="6" manualBreakCount="6">
    <brk id="34" max="16383" man="1"/>
    <brk id="66" max="16383" man="1"/>
    <brk id="99" max="16383" man="1"/>
    <brk id="131" max="16383" man="1"/>
    <brk id="162" max="16383" man="1"/>
    <brk id="194" max="16383" man="1"/>
  </rowBreaks>
  <colBreaks count="1" manualBreakCount="1">
    <brk id="12" max="32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E794-B1B4-46C3-869A-F5222DBA4F16}">
  <dimension ref="A1:O47"/>
  <sheetViews>
    <sheetView view="pageBreakPreview" topLeftCell="A26" zoomScale="90" zoomScaleNormal="100" zoomScaleSheetLayoutView="90" workbookViewId="0">
      <selection activeCell="D41" sqref="D41"/>
    </sheetView>
  </sheetViews>
  <sheetFormatPr defaultRowHeight="14.5" x14ac:dyDescent="0.35"/>
  <cols>
    <col min="1" max="1" width="4.36328125" customWidth="1"/>
    <col min="2" max="2" width="16.90625" customWidth="1"/>
    <col min="3" max="3" width="20.81640625" customWidth="1"/>
    <col min="5" max="5" width="11" customWidth="1"/>
    <col min="6" max="6" width="13.81640625" customWidth="1"/>
    <col min="7" max="7" width="10.36328125" customWidth="1"/>
    <col min="8" max="8" width="9.54296875" customWidth="1"/>
    <col min="11" max="11" width="4.81640625" customWidth="1"/>
    <col min="12" max="12" width="9.1796875" customWidth="1"/>
    <col min="13" max="13" width="11.81640625" customWidth="1"/>
    <col min="21" max="21" width="17.81640625" customWidth="1"/>
  </cols>
  <sheetData>
    <row r="1" spans="1:15" x14ac:dyDescent="0.35">
      <c r="C1" s="8"/>
      <c r="F1" s="72" t="s">
        <v>16</v>
      </c>
      <c r="G1" s="72"/>
      <c r="H1" s="72" t="s">
        <v>17</v>
      </c>
      <c r="I1" s="72" t="s">
        <v>18</v>
      </c>
    </row>
    <row r="2" spans="1:15" x14ac:dyDescent="0.35">
      <c r="A2" s="9"/>
      <c r="B2" s="10"/>
      <c r="C2" s="11"/>
      <c r="D2" s="11"/>
      <c r="E2" s="71" t="s">
        <v>82</v>
      </c>
      <c r="F2" s="71" t="s">
        <v>83</v>
      </c>
      <c r="G2" s="12"/>
      <c r="H2" s="13"/>
      <c r="I2" s="12"/>
      <c r="J2" s="12"/>
      <c r="K2" s="14"/>
    </row>
    <row r="3" spans="1:15" x14ac:dyDescent="0.35">
      <c r="A3" s="9">
        <v>1</v>
      </c>
      <c r="B3" s="15" t="s">
        <v>57</v>
      </c>
      <c r="C3" s="11"/>
      <c r="E3" s="69">
        <v>28.4</v>
      </c>
      <c r="F3" s="16">
        <f>E3*9</f>
        <v>255.6</v>
      </c>
      <c r="G3" s="17"/>
      <c r="H3" s="73">
        <f>F3*1.08</f>
        <v>276.048</v>
      </c>
      <c r="I3" s="73">
        <f>H3*1.08</f>
        <v>298.13184000000001</v>
      </c>
      <c r="J3" s="18"/>
      <c r="K3" s="18"/>
      <c r="L3" s="18"/>
      <c r="M3" s="74"/>
    </row>
    <row r="4" spans="1:15" x14ac:dyDescent="0.35">
      <c r="A4" s="9"/>
      <c r="B4" s="15" t="s">
        <v>58</v>
      </c>
      <c r="C4" s="11"/>
      <c r="E4" s="19"/>
      <c r="F4" s="17"/>
      <c r="G4" s="17"/>
      <c r="I4" s="20"/>
      <c r="L4" s="21"/>
      <c r="M4" s="22"/>
      <c r="N4" s="22"/>
      <c r="O4" s="23"/>
    </row>
    <row r="5" spans="1:15" x14ac:dyDescent="0.35">
      <c r="A5" s="9"/>
      <c r="B5" s="24" t="s">
        <v>59</v>
      </c>
      <c r="C5" s="25"/>
      <c r="D5" s="26"/>
      <c r="E5" s="27"/>
      <c r="F5" s="28">
        <f>SUM(F3:F4)</f>
        <v>255.6</v>
      </c>
      <c r="G5" s="28"/>
      <c r="H5" s="28">
        <f t="shared" ref="H5:I5" si="0">SUM(H3:H4)</f>
        <v>276.048</v>
      </c>
      <c r="I5" s="28">
        <f t="shared" si="0"/>
        <v>298.13184000000001</v>
      </c>
      <c r="J5" s="22"/>
      <c r="K5" s="14"/>
      <c r="L5" s="29"/>
    </row>
    <row r="6" spans="1:15" x14ac:dyDescent="0.35">
      <c r="A6" s="9"/>
      <c r="B6" s="30" t="s">
        <v>60</v>
      </c>
      <c r="C6" s="11"/>
      <c r="E6" s="19">
        <v>2.1499999999999998E-2</v>
      </c>
      <c r="F6" s="16">
        <f>$F$5*E6</f>
        <v>5.4953999999999992</v>
      </c>
      <c r="G6" s="17"/>
      <c r="H6" s="16">
        <f>$H$5*E6</f>
        <v>5.9350319999999996</v>
      </c>
      <c r="I6" s="16">
        <f>$I$5*E6</f>
        <v>6.4098345599999993</v>
      </c>
      <c r="J6" s="18"/>
      <c r="K6" s="14"/>
      <c r="L6" s="29"/>
    </row>
    <row r="7" spans="1:15" x14ac:dyDescent="0.35">
      <c r="A7" s="9"/>
      <c r="B7" s="30" t="s">
        <v>61</v>
      </c>
      <c r="C7" s="11"/>
      <c r="E7" s="19">
        <v>0.01</v>
      </c>
      <c r="F7" s="16">
        <f t="shared" ref="F7:F10" si="1">$F$5*E7</f>
        <v>2.556</v>
      </c>
      <c r="G7" s="17"/>
      <c r="H7" s="16">
        <f t="shared" ref="H7:H10" si="2">$H$5*E7</f>
        <v>2.7604800000000003</v>
      </c>
      <c r="I7" s="16">
        <f t="shared" ref="I7:I10" si="3">$I$5*E7</f>
        <v>2.9813184000000001</v>
      </c>
      <c r="J7" s="18"/>
      <c r="K7" s="14"/>
      <c r="L7" s="29"/>
    </row>
    <row r="8" spans="1:15" x14ac:dyDescent="0.35">
      <c r="A8" s="9"/>
      <c r="B8" s="30" t="s">
        <v>62</v>
      </c>
      <c r="C8" s="11"/>
      <c r="E8" s="19">
        <v>1E-3</v>
      </c>
      <c r="F8" s="16">
        <f t="shared" si="1"/>
        <v>0.25559999999999999</v>
      </c>
      <c r="G8" s="17"/>
      <c r="H8" s="16">
        <f t="shared" si="2"/>
        <v>0.27604800000000002</v>
      </c>
      <c r="I8" s="16">
        <f t="shared" si="3"/>
        <v>0.29813184000000004</v>
      </c>
      <c r="J8" s="18"/>
      <c r="K8" s="14"/>
      <c r="L8" s="29"/>
    </row>
    <row r="9" spans="1:15" x14ac:dyDescent="0.35">
      <c r="A9" s="9"/>
      <c r="B9" s="30" t="s">
        <v>63</v>
      </c>
      <c r="C9" s="11"/>
      <c r="E9" s="19">
        <v>2.1000000000000001E-2</v>
      </c>
      <c r="F9" s="16">
        <f t="shared" si="1"/>
        <v>5.3676000000000004</v>
      </c>
      <c r="G9" s="17"/>
      <c r="H9" s="16">
        <f t="shared" si="2"/>
        <v>5.7970080000000008</v>
      </c>
      <c r="I9" s="16">
        <f t="shared" si="3"/>
        <v>6.2607686400000002</v>
      </c>
      <c r="J9" s="31"/>
      <c r="K9" s="32"/>
      <c r="L9" s="29"/>
    </row>
    <row r="10" spans="1:15" x14ac:dyDescent="0.35">
      <c r="A10" s="9"/>
      <c r="B10" s="30" t="s">
        <v>64</v>
      </c>
      <c r="C10" s="11"/>
      <c r="E10" s="19">
        <v>0</v>
      </c>
      <c r="F10" s="16">
        <f t="shared" si="1"/>
        <v>0</v>
      </c>
      <c r="G10" s="17"/>
      <c r="H10" s="16">
        <f t="shared" si="2"/>
        <v>0</v>
      </c>
      <c r="I10" s="16">
        <f t="shared" si="3"/>
        <v>0</v>
      </c>
      <c r="J10" s="31"/>
      <c r="K10" s="32"/>
      <c r="L10" s="29"/>
    </row>
    <row r="11" spans="1:15" ht="15" thickBot="1" x14ac:dyDescent="0.4">
      <c r="A11" s="33"/>
      <c r="B11" s="34" t="s">
        <v>65</v>
      </c>
      <c r="C11" s="35"/>
      <c r="D11" s="36"/>
      <c r="E11" s="37"/>
      <c r="F11" s="38">
        <f>SUM(F5:F10)</f>
        <v>269.27459999999996</v>
      </c>
      <c r="G11" s="38"/>
      <c r="H11" s="38">
        <f t="shared" ref="H11:I11" si="4">SUM(H5:H10)</f>
        <v>290.81656799999996</v>
      </c>
      <c r="I11" s="38">
        <f t="shared" si="4"/>
        <v>314.08189343999999</v>
      </c>
      <c r="J11" s="39"/>
      <c r="K11" s="40"/>
      <c r="L11" s="29"/>
    </row>
    <row r="12" spans="1:15" ht="15" thickTop="1" x14ac:dyDescent="0.35">
      <c r="A12" s="33"/>
      <c r="B12" s="41"/>
      <c r="C12" s="42"/>
      <c r="D12" s="40"/>
      <c r="E12" s="43"/>
      <c r="F12" s="44"/>
      <c r="G12" s="44"/>
      <c r="H12" s="39"/>
      <c r="I12" s="39"/>
      <c r="J12" s="39"/>
      <c r="K12" s="40"/>
      <c r="L12" s="29"/>
    </row>
    <row r="13" spans="1:15" x14ac:dyDescent="0.35">
      <c r="A13" s="9">
        <v>2</v>
      </c>
      <c r="B13" s="45" t="s">
        <v>19</v>
      </c>
      <c r="C13" s="11"/>
      <c r="E13" s="18"/>
      <c r="G13" s="11"/>
      <c r="H13" s="31"/>
      <c r="I13" s="31"/>
      <c r="J13" s="31"/>
      <c r="K13" s="32"/>
      <c r="L13" s="29"/>
    </row>
    <row r="14" spans="1:15" x14ac:dyDescent="0.35">
      <c r="A14" s="9"/>
      <c r="B14" s="46" t="s">
        <v>66</v>
      </c>
      <c r="C14" s="11"/>
      <c r="E14" s="47">
        <v>13</v>
      </c>
      <c r="F14" s="16">
        <f>($F$11*E14)/251</f>
        <v>13.946493227091631</v>
      </c>
      <c r="G14" s="243" t="s">
        <v>67</v>
      </c>
      <c r="H14" s="16">
        <f>($H$11*E14)/251</f>
        <v>15.062212685258963</v>
      </c>
      <c r="I14" s="16">
        <f>($I$11*E14)/251</f>
        <v>16.26718970007968</v>
      </c>
      <c r="J14" s="31"/>
      <c r="K14" s="32"/>
      <c r="L14" s="29"/>
    </row>
    <row r="15" spans="1:15" x14ac:dyDescent="0.35">
      <c r="A15" s="9"/>
      <c r="B15" s="46" t="s">
        <v>68</v>
      </c>
      <c r="C15" s="11"/>
      <c r="E15" s="47">
        <v>5</v>
      </c>
      <c r="F15" s="16">
        <f t="shared" ref="F15:F19" si="5">($F$11*E15)/251</f>
        <v>5.3640358565737047</v>
      </c>
      <c r="G15" s="243"/>
      <c r="H15" s="16">
        <f t="shared" ref="H15:H19" si="6">($H$11*E15)/251</f>
        <v>5.7931587250996008</v>
      </c>
      <c r="I15" s="16">
        <f t="shared" ref="I15:I19" si="7">($I$11*E15)/251</f>
        <v>6.2566114231075689</v>
      </c>
      <c r="J15" s="31"/>
      <c r="K15" s="32"/>
      <c r="L15" s="29"/>
    </row>
    <row r="16" spans="1:15" x14ac:dyDescent="0.35">
      <c r="A16" s="9"/>
      <c r="B16" s="46" t="s">
        <v>69</v>
      </c>
      <c r="C16" s="11"/>
      <c r="E16" s="47">
        <v>15</v>
      </c>
      <c r="F16" s="16">
        <f t="shared" si="5"/>
        <v>16.092107569721115</v>
      </c>
      <c r="G16" s="243"/>
      <c r="H16" s="16">
        <f t="shared" si="6"/>
        <v>17.379476175298802</v>
      </c>
      <c r="I16" s="16">
        <f t="shared" si="7"/>
        <v>18.769834269322708</v>
      </c>
      <c r="J16" s="31"/>
      <c r="K16" s="32"/>
      <c r="L16" s="29"/>
    </row>
    <row r="17" spans="1:12" x14ac:dyDescent="0.35">
      <c r="A17" s="9"/>
      <c r="B17" s="46" t="s">
        <v>70</v>
      </c>
      <c r="C17" s="11"/>
      <c r="E17" s="47">
        <v>1</v>
      </c>
      <c r="F17" s="16">
        <f t="shared" si="5"/>
        <v>1.0728071713147409</v>
      </c>
      <c r="G17" s="243"/>
      <c r="H17" s="16">
        <f t="shared" si="6"/>
        <v>1.1586317450199202</v>
      </c>
      <c r="I17" s="16">
        <f t="shared" si="7"/>
        <v>1.251322284621514</v>
      </c>
      <c r="J17" s="31"/>
      <c r="K17" s="32"/>
      <c r="L17" s="29"/>
    </row>
    <row r="18" spans="1:12" x14ac:dyDescent="0.35">
      <c r="A18" s="9"/>
      <c r="B18" s="46" t="s">
        <v>71</v>
      </c>
      <c r="C18" s="11"/>
      <c r="E18" s="47">
        <v>2.5</v>
      </c>
      <c r="F18" s="16">
        <f t="shared" si="5"/>
        <v>2.6820179282868524</v>
      </c>
      <c r="G18" s="243"/>
      <c r="H18" s="16">
        <f t="shared" si="6"/>
        <v>2.8965793625498004</v>
      </c>
      <c r="I18" s="16">
        <f t="shared" si="7"/>
        <v>3.1283057115537845</v>
      </c>
      <c r="J18" s="31"/>
      <c r="K18" s="32"/>
      <c r="L18" s="29"/>
    </row>
    <row r="19" spans="1:12" x14ac:dyDescent="0.35">
      <c r="A19" s="9"/>
      <c r="B19" s="46" t="s">
        <v>72</v>
      </c>
      <c r="C19" s="11"/>
      <c r="E19" s="47">
        <v>1</v>
      </c>
      <c r="F19" s="16">
        <f t="shared" si="5"/>
        <v>1.0728071713147409</v>
      </c>
      <c r="G19" s="244"/>
      <c r="H19" s="16">
        <f t="shared" si="6"/>
        <v>1.1586317450199202</v>
      </c>
      <c r="I19" s="16">
        <f t="shared" si="7"/>
        <v>1.251322284621514</v>
      </c>
      <c r="J19" s="48"/>
      <c r="K19" s="32"/>
      <c r="L19" s="29"/>
    </row>
    <row r="20" spans="1:12" ht="15" thickBot="1" x14ac:dyDescent="0.4">
      <c r="A20" s="33"/>
      <c r="B20" s="34" t="s">
        <v>65</v>
      </c>
      <c r="C20" s="35"/>
      <c r="D20" s="36"/>
      <c r="E20" s="37"/>
      <c r="F20" s="38">
        <f>SUM(F14:F19)</f>
        <v>40.230268924302791</v>
      </c>
      <c r="G20" s="38"/>
      <c r="H20" s="38">
        <f t="shared" ref="H20:I20" si="8">SUM(H14:H19)</f>
        <v>43.448690438246999</v>
      </c>
      <c r="I20" s="38">
        <f t="shared" si="8"/>
        <v>46.924585673306773</v>
      </c>
      <c r="J20" s="39"/>
      <c r="K20" s="40"/>
    </row>
    <row r="21" spans="1:12" ht="15" thickTop="1" x14ac:dyDescent="0.35">
      <c r="A21" s="9"/>
      <c r="B21" s="49"/>
      <c r="C21" s="11"/>
      <c r="D21" s="11"/>
      <c r="E21" s="50" t="s">
        <v>73</v>
      </c>
      <c r="G21" s="11"/>
      <c r="J21" s="31"/>
      <c r="K21" s="32"/>
      <c r="L21" s="29"/>
    </row>
    <row r="22" spans="1:12" ht="15" thickBot="1" x14ac:dyDescent="0.4">
      <c r="A22" s="9"/>
      <c r="B22" s="51" t="s">
        <v>65</v>
      </c>
      <c r="C22" s="35"/>
      <c r="D22" s="35"/>
      <c r="E22" s="52"/>
      <c r="F22" s="38">
        <f>F20+F11</f>
        <v>309.50486892430274</v>
      </c>
      <c r="G22" s="38"/>
      <c r="H22" s="38">
        <f t="shared" ref="H22:I22" si="9">H20+H11</f>
        <v>334.26525843824697</v>
      </c>
      <c r="I22" s="38">
        <f t="shared" si="9"/>
        <v>361.00647911330674</v>
      </c>
      <c r="J22" s="31"/>
      <c r="K22" s="32"/>
      <c r="L22" s="29"/>
    </row>
    <row r="23" spans="1:12" ht="15" thickTop="1" x14ac:dyDescent="0.35">
      <c r="A23" s="9"/>
      <c r="B23" s="49"/>
      <c r="C23" s="11"/>
      <c r="D23" s="11"/>
      <c r="E23" s="11"/>
      <c r="F23" s="17"/>
      <c r="G23" s="17"/>
      <c r="H23" s="31"/>
      <c r="I23" s="31"/>
      <c r="J23" s="31"/>
    </row>
    <row r="24" spans="1:12" x14ac:dyDescent="0.35">
      <c r="A24" s="9"/>
      <c r="B24" s="10" t="s">
        <v>74</v>
      </c>
      <c r="C24" s="11"/>
      <c r="D24" s="11"/>
      <c r="E24" s="245" t="s">
        <v>90</v>
      </c>
      <c r="F24" s="245"/>
      <c r="G24" s="245"/>
      <c r="H24" s="245"/>
      <c r="I24" s="245"/>
      <c r="J24" s="31"/>
    </row>
    <row r="25" spans="1:12" x14ac:dyDescent="0.35">
      <c r="A25" s="9"/>
      <c r="B25" s="49" t="s">
        <v>22</v>
      </c>
      <c r="C25" s="11"/>
      <c r="D25" s="11"/>
      <c r="E25" s="70">
        <v>12</v>
      </c>
      <c r="F25" s="16">
        <f>$F$22*(E25/100)</f>
        <v>37.140584270916328</v>
      </c>
      <c r="G25" s="17"/>
      <c r="H25" s="16">
        <f>$H$22*(E25/100)</f>
        <v>40.111831012589633</v>
      </c>
      <c r="I25" s="16">
        <f>$I$22*(E25/100)</f>
        <v>43.320777493596808</v>
      </c>
      <c r="J25" s="31"/>
    </row>
    <row r="26" spans="1:12" x14ac:dyDescent="0.35">
      <c r="A26" s="9"/>
      <c r="B26" s="49" t="s">
        <v>25</v>
      </c>
      <c r="C26" s="11"/>
      <c r="D26" s="11"/>
      <c r="E26" s="70">
        <v>1</v>
      </c>
      <c r="F26" s="16">
        <f t="shared" ref="F26:F30" si="10">$F$22*(E26/100)</f>
        <v>3.0950486892430273</v>
      </c>
      <c r="G26" s="17"/>
      <c r="H26" s="16">
        <f t="shared" ref="H26:H30" si="11">$H$22*(E26/100)</f>
        <v>3.3426525843824697</v>
      </c>
      <c r="I26" s="16">
        <f t="shared" ref="I26:I30" si="12">$I$22*(E26/100)</f>
        <v>3.6100647911330674</v>
      </c>
      <c r="J26" s="31"/>
    </row>
    <row r="27" spans="1:12" x14ac:dyDescent="0.35">
      <c r="A27" s="9"/>
      <c r="B27" s="49" t="s">
        <v>20</v>
      </c>
      <c r="C27" s="11"/>
      <c r="D27" s="11"/>
      <c r="E27" s="70">
        <v>3</v>
      </c>
      <c r="F27" s="16">
        <f>$F$22*(E27/100)</f>
        <v>9.285146067729082</v>
      </c>
      <c r="G27" s="17"/>
      <c r="H27" s="16">
        <f t="shared" si="11"/>
        <v>10.027957753147408</v>
      </c>
      <c r="I27" s="16">
        <f t="shared" si="12"/>
        <v>10.830194373399202</v>
      </c>
      <c r="J27" s="31"/>
    </row>
    <row r="28" spans="1:12" x14ac:dyDescent="0.35">
      <c r="A28" s="9"/>
      <c r="B28" s="49" t="s">
        <v>21</v>
      </c>
      <c r="C28" s="11"/>
      <c r="D28" s="11"/>
      <c r="E28" s="70">
        <v>5</v>
      </c>
      <c r="F28" s="16">
        <f t="shared" ref="F28:F29" si="13">$F$22*(E28/100)</f>
        <v>15.475243446215138</v>
      </c>
      <c r="G28" s="17"/>
      <c r="H28" s="16">
        <f t="shared" si="11"/>
        <v>16.713262921912349</v>
      </c>
      <c r="I28" s="16">
        <f t="shared" si="12"/>
        <v>18.050323955665338</v>
      </c>
      <c r="J28" s="31"/>
    </row>
    <row r="29" spans="1:12" x14ac:dyDescent="0.35">
      <c r="A29" s="9"/>
      <c r="B29" s="49" t="s">
        <v>23</v>
      </c>
      <c r="C29" s="11"/>
      <c r="D29" s="11"/>
      <c r="E29" s="70">
        <v>5</v>
      </c>
      <c r="F29" s="16">
        <f t="shared" si="13"/>
        <v>15.475243446215138</v>
      </c>
      <c r="G29" s="17"/>
      <c r="H29" s="16">
        <f t="shared" si="11"/>
        <v>16.713262921912349</v>
      </c>
      <c r="I29" s="16">
        <f t="shared" si="12"/>
        <v>18.050323955665338</v>
      </c>
      <c r="J29" s="31"/>
    </row>
    <row r="30" spans="1:12" x14ac:dyDescent="0.35">
      <c r="A30" s="9"/>
      <c r="B30" s="49" t="s">
        <v>75</v>
      </c>
      <c r="C30" s="11"/>
      <c r="D30" s="11"/>
      <c r="E30" s="70">
        <v>8</v>
      </c>
      <c r="F30" s="16">
        <f t="shared" si="10"/>
        <v>24.760389513944219</v>
      </c>
      <c r="G30" s="17"/>
      <c r="H30" s="16">
        <f t="shared" si="11"/>
        <v>26.741220675059758</v>
      </c>
      <c r="I30" s="16">
        <f t="shared" si="12"/>
        <v>28.88051832906454</v>
      </c>
      <c r="J30" s="31"/>
    </row>
    <row r="31" spans="1:12" x14ac:dyDescent="0.35">
      <c r="A31" s="9"/>
      <c r="B31" s="49"/>
      <c r="C31" s="11"/>
      <c r="D31" s="11"/>
      <c r="E31" s="11"/>
      <c r="F31" s="17"/>
      <c r="G31" s="17"/>
      <c r="H31" s="31"/>
      <c r="I31" s="31"/>
      <c r="J31" s="31"/>
    </row>
    <row r="32" spans="1:12" x14ac:dyDescent="0.35">
      <c r="A32" s="9"/>
      <c r="B32" s="53" t="s">
        <v>76</v>
      </c>
      <c r="C32" s="25"/>
      <c r="D32" s="25"/>
      <c r="E32" s="25"/>
      <c r="F32" s="54">
        <f>SUM(F25:F30)</f>
        <v>105.23165543426292</v>
      </c>
      <c r="G32" s="17"/>
      <c r="H32" s="54">
        <f t="shared" ref="H32:I32" si="14">SUM(H25:H30)</f>
        <v>113.65018786900396</v>
      </c>
      <c r="I32" s="54">
        <f t="shared" si="14"/>
        <v>122.7422028985243</v>
      </c>
      <c r="J32" s="31"/>
    </row>
    <row r="33" spans="1:14" x14ac:dyDescent="0.35">
      <c r="A33" s="9"/>
      <c r="B33" s="49" t="s">
        <v>77</v>
      </c>
      <c r="C33" s="11"/>
      <c r="D33" s="11"/>
      <c r="E33" s="11"/>
      <c r="F33" s="17">
        <f>F22+F32</f>
        <v>414.73652435856565</v>
      </c>
      <c r="G33" s="17"/>
      <c r="H33" s="17">
        <f t="shared" ref="H33:I33" si="15">H22+H32</f>
        <v>447.91544630725093</v>
      </c>
      <c r="I33" s="17">
        <f t="shared" si="15"/>
        <v>483.74868201183102</v>
      </c>
      <c r="J33" s="31"/>
    </row>
    <row r="34" spans="1:14" x14ac:dyDescent="0.35">
      <c r="A34" s="9">
        <v>3</v>
      </c>
      <c r="B34" s="10" t="s">
        <v>48</v>
      </c>
      <c r="C34" s="11"/>
      <c r="D34" s="11"/>
      <c r="E34" s="70">
        <v>10</v>
      </c>
      <c r="F34" s="68">
        <f>F33*0.1</f>
        <v>41.473652435856565</v>
      </c>
      <c r="G34" s="44"/>
      <c r="H34" s="68">
        <f t="shared" ref="H34:I34" si="16">H33*0.1</f>
        <v>44.791544630725099</v>
      </c>
      <c r="I34" s="68">
        <f t="shared" si="16"/>
        <v>48.374868201183105</v>
      </c>
      <c r="J34" s="31"/>
    </row>
    <row r="35" spans="1:14" x14ac:dyDescent="0.35">
      <c r="A35" s="9"/>
      <c r="B35" s="49"/>
      <c r="C35" s="11"/>
      <c r="D35" s="11"/>
      <c r="E35" s="11"/>
      <c r="G35" s="11"/>
      <c r="J35" s="31"/>
      <c r="K35" s="32"/>
    </row>
    <row r="36" spans="1:14" x14ac:dyDescent="0.35">
      <c r="A36" s="9"/>
      <c r="B36" s="49"/>
      <c r="C36" s="11"/>
      <c r="D36" s="11"/>
      <c r="E36" s="11"/>
      <c r="F36" s="55"/>
      <c r="G36" s="56"/>
      <c r="H36" s="55"/>
      <c r="I36" s="55"/>
      <c r="J36" s="11"/>
      <c r="L36" s="29"/>
    </row>
    <row r="37" spans="1:14" x14ac:dyDescent="0.35">
      <c r="A37" s="9">
        <v>5</v>
      </c>
      <c r="B37" s="57" t="s">
        <v>78</v>
      </c>
      <c r="C37" s="25"/>
      <c r="D37" s="25"/>
      <c r="E37" s="58"/>
      <c r="F37" s="75">
        <f>F33+F34</f>
        <v>456.21017679442218</v>
      </c>
      <c r="G37" s="60" t="s">
        <v>79</v>
      </c>
      <c r="H37" s="75">
        <f t="shared" ref="H37:I37" si="17">H33+H34</f>
        <v>492.706990937976</v>
      </c>
      <c r="I37" s="75">
        <f t="shared" si="17"/>
        <v>532.12355021301414</v>
      </c>
      <c r="J37" s="11"/>
      <c r="L37" s="29"/>
    </row>
    <row r="38" spans="1:14" x14ac:dyDescent="0.35">
      <c r="A38" s="42"/>
      <c r="B38" s="42"/>
      <c r="C38" s="42"/>
      <c r="D38" s="42"/>
      <c r="E38" s="42"/>
      <c r="F38" s="42"/>
      <c r="G38" s="42"/>
      <c r="H38" s="42"/>
      <c r="I38" s="42"/>
      <c r="J38" s="11"/>
      <c r="L38" s="29"/>
    </row>
    <row r="39" spans="1:14" x14ac:dyDescent="0.35">
      <c r="A39" s="9">
        <v>6</v>
      </c>
      <c r="B39" s="57" t="s">
        <v>80</v>
      </c>
      <c r="C39" s="61"/>
      <c r="D39" s="61"/>
      <c r="E39" s="61"/>
      <c r="F39" s="59">
        <f>F37*1.15</f>
        <v>524.64170331358548</v>
      </c>
      <c r="G39" s="62" t="s">
        <v>81</v>
      </c>
      <c r="H39" s="59">
        <f t="shared" ref="H39:I39" si="18">H37*1.15</f>
        <v>566.61303957867233</v>
      </c>
      <c r="I39" s="59">
        <f t="shared" si="18"/>
        <v>611.94208274496623</v>
      </c>
      <c r="J39" s="11"/>
      <c r="L39" s="29"/>
    </row>
    <row r="40" spans="1:14" x14ac:dyDescent="0.35">
      <c r="A40" s="9"/>
      <c r="B40" s="49"/>
      <c r="C40" s="11"/>
      <c r="D40" s="11"/>
      <c r="E40" s="11"/>
      <c r="F40" s="11"/>
      <c r="H40" s="11"/>
      <c r="I40" s="55"/>
      <c r="J40" s="11"/>
      <c r="L40" s="29"/>
    </row>
    <row r="41" spans="1:14" x14ac:dyDescent="0.35">
      <c r="E41" s="65"/>
      <c r="K41" s="32"/>
      <c r="L41" s="49"/>
      <c r="M41" s="63"/>
      <c r="N41" s="64"/>
    </row>
    <row r="42" spans="1:14" x14ac:dyDescent="0.35">
      <c r="K42" s="32"/>
      <c r="L42" s="49"/>
      <c r="M42" s="63"/>
      <c r="N42" s="64"/>
    </row>
    <row r="43" spans="1:14" x14ac:dyDescent="0.35">
      <c r="K43" s="32"/>
      <c r="L43" s="49"/>
      <c r="M43" s="63"/>
      <c r="N43" s="64"/>
    </row>
    <row r="44" spans="1:14" x14ac:dyDescent="0.35">
      <c r="K44" s="10"/>
      <c r="L44" s="29"/>
      <c r="M44" s="63"/>
      <c r="N44" s="64"/>
    </row>
    <row r="45" spans="1:14" x14ac:dyDescent="0.35">
      <c r="K45" s="242"/>
      <c r="L45" s="242"/>
      <c r="M45" s="66"/>
      <c r="N45" s="67"/>
    </row>
    <row r="47" spans="1:14" x14ac:dyDescent="0.35">
      <c r="M47" s="68"/>
    </row>
  </sheetData>
  <mergeCells count="3">
    <mergeCell ref="K45:L45"/>
    <mergeCell ref="G14:G19"/>
    <mergeCell ref="E24:I24"/>
  </mergeCells>
  <pageMargins left="0.7" right="0.7" top="0.75" bottom="0.75" header="0.3" footer="0.3"/>
  <pageSetup paperSize="9" scale="77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Rates</vt:lpstr>
      <vt:lpstr>Qoutation</vt:lpstr>
      <vt:lpstr>Contract Value</vt:lpstr>
      <vt:lpstr>Sheet1</vt:lpstr>
      <vt:lpstr>'Contract Value'!Print_Area</vt:lpstr>
      <vt:lpstr>Qoutation!Print_Area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Hongwane</dc:creator>
  <cp:lastModifiedBy>Phillip Hongwane</cp:lastModifiedBy>
  <cp:lastPrinted>2024-11-04T14:13:20Z</cp:lastPrinted>
  <dcterms:created xsi:type="dcterms:W3CDTF">2021-03-29T12:18:28Z</dcterms:created>
  <dcterms:modified xsi:type="dcterms:W3CDTF">2024-11-19T20:26:48Z</dcterms:modified>
</cp:coreProperties>
</file>