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ecdot-my.sharepoint.com/personal/phakamisa_ngqola_ectransport_gov_za/Documents/Documents/Procurement/2024 - 25 Bids/"/>
    </mc:Choice>
  </mc:AlternateContent>
  <xr:revisionPtr revIDLastSave="0" documentId="8_{118DB6AA-11D4-49D1-A34A-548622225453}" xr6:coauthVersionLast="47" xr6:coauthVersionMax="47" xr10:uidLastSave="{00000000-0000-0000-0000-000000000000}"/>
  <bookViews>
    <workbookView xWindow="-108" yWindow="-108" windowWidth="23256" windowHeight="12456" tabRatio="868" xr2:uid="{00000000-000D-0000-FFFF-FFFF00000000}"/>
  </bookViews>
  <sheets>
    <sheet name="1500" sheetId="4" r:id="rId1"/>
    <sheet name="1800" sheetId="7" r:id="rId2"/>
    <sheet name="2400" sheetId="8" r:id="rId3"/>
    <sheet name="4100" sheetId="9" r:id="rId4"/>
    <sheet name="4200" sheetId="10" r:id="rId5"/>
    <sheet name="4600" sheetId="11" r:id="rId6"/>
    <sheet name="7300" sheetId="12" r:id="rId7"/>
    <sheet name="8100" sheetId="13" r:id="rId8"/>
    <sheet name="SUMMARY" sheetId="14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4" l="1"/>
  <c r="G8" i="4" l="1"/>
  <c r="G20" i="4"/>
  <c r="G8" i="13"/>
  <c r="G29" i="4"/>
  <c r="G28" i="4"/>
  <c r="C12" i="14" l="1"/>
  <c r="G25" i="4" l="1"/>
  <c r="G33" i="4" l="1"/>
  <c r="G31" i="4"/>
  <c r="G39" i="4"/>
  <c r="G40" i="4"/>
  <c r="G42" i="4"/>
  <c r="G43" i="4"/>
  <c r="G27" i="4" l="1"/>
  <c r="G12" i="4"/>
  <c r="G18" i="11"/>
  <c r="G11" i="11"/>
  <c r="G10" i="11"/>
  <c r="G8" i="11"/>
  <c r="G9" i="9"/>
  <c r="G8" i="9"/>
  <c r="G7" i="9"/>
  <c r="G15" i="12"/>
  <c r="E16" i="12" s="1"/>
  <c r="G16" i="12" s="1"/>
  <c r="G42" i="7"/>
  <c r="E43" i="7"/>
  <c r="G43" i="7" s="1"/>
  <c r="G45" i="4"/>
  <c r="G17" i="11"/>
  <c r="G45" i="7"/>
  <c r="G35" i="7"/>
  <c r="G36" i="7"/>
  <c r="G37" i="7"/>
  <c r="G38" i="7"/>
  <c r="G39" i="7"/>
  <c r="G40" i="7"/>
  <c r="G41" i="7"/>
  <c r="G34" i="7"/>
  <c r="G33" i="7"/>
  <c r="G26" i="7"/>
  <c r="G25" i="7"/>
  <c r="G24" i="7"/>
  <c r="G23" i="7"/>
  <c r="G22" i="7"/>
  <c r="G20" i="7"/>
  <c r="G19" i="7"/>
  <c r="G18" i="7"/>
  <c r="G17" i="7"/>
  <c r="G16" i="7"/>
  <c r="G15" i="7"/>
  <c r="G13" i="7"/>
  <c r="G12" i="7"/>
  <c r="G11" i="7"/>
  <c r="G10" i="7"/>
  <c r="G9" i="7"/>
  <c r="G8" i="7"/>
  <c r="G6" i="7"/>
  <c r="G51" i="4"/>
  <c r="G44" i="4"/>
  <c r="G6" i="4"/>
  <c r="G17" i="4"/>
  <c r="G16" i="4"/>
  <c r="G15" i="4"/>
  <c r="G21" i="4"/>
  <c r="G22" i="4"/>
  <c r="G23" i="4"/>
  <c r="G26" i="4"/>
  <c r="G7" i="13"/>
  <c r="G9" i="13" l="1"/>
  <c r="C22" i="14" s="1"/>
  <c r="G34" i="4"/>
  <c r="G38" i="4" s="1"/>
  <c r="G22" i="11"/>
  <c r="C18" i="14" s="1"/>
  <c r="G17" i="12"/>
  <c r="C20" i="14" s="1"/>
  <c r="G28" i="7"/>
  <c r="G32" i="7" s="1"/>
  <c r="G46" i="7" s="1"/>
  <c r="G10" i="9"/>
  <c r="C14" i="14" s="1"/>
  <c r="G46" i="4" l="1"/>
  <c r="G50" i="4" s="1"/>
  <c r="G56" i="4" s="1"/>
  <c r="C8" i="14" s="1"/>
  <c r="C10" i="14"/>
  <c r="C24" i="14" s="1"/>
  <c r="C25" i="14" l="1"/>
  <c r="C26" i="14" s="1"/>
  <c r="C27" i="14" s="1"/>
  <c r="C28" i="14" s="1"/>
</calcChain>
</file>

<file path=xl/sharedStrings.xml><?xml version="1.0" encoding="utf-8"?>
<sst xmlns="http://schemas.openxmlformats.org/spreadsheetml/2006/main" count="471" uniqueCount="230">
  <si>
    <t xml:space="preserve">Payment </t>
  </si>
  <si>
    <t>Item</t>
  </si>
  <si>
    <t>LIC Items</t>
  </si>
  <si>
    <t>Description</t>
  </si>
  <si>
    <t>Unit</t>
  </si>
  <si>
    <t>Billed Quantity</t>
  </si>
  <si>
    <t>Rate</t>
  </si>
  <si>
    <t xml:space="preserve">Estimated </t>
  </si>
  <si>
    <t>Amount</t>
  </si>
  <si>
    <t>Prov Sum</t>
  </si>
  <si>
    <t>1.00</t>
  </si>
  <si>
    <t>%</t>
  </si>
  <si>
    <t>Month</t>
  </si>
  <si>
    <t>No</t>
  </si>
  <si>
    <t>CARRIED FORWARD</t>
  </si>
  <si>
    <t>BROUGHT FORWARD</t>
  </si>
  <si>
    <t>km</t>
  </si>
  <si>
    <t>SECTION 1500: ACCOMMODATION OF TRAFFIC</t>
  </si>
  <si>
    <t>B15.01</t>
  </si>
  <si>
    <t>Accommodating traffic and maintaining temporary deviations</t>
  </si>
  <si>
    <t>15.02</t>
  </si>
  <si>
    <t>Earthworks for temporary deviations</t>
  </si>
  <si>
    <t>a) Shaping of temporary deviations</t>
  </si>
  <si>
    <t>b) Cut and borrow to fill</t>
  </si>
  <si>
    <t>c) Cut to spoil</t>
  </si>
  <si>
    <t>B15.03</t>
  </si>
  <si>
    <t>Temporary traffic control facilities</t>
  </si>
  <si>
    <t>LI</t>
  </si>
  <si>
    <t>a) Flagmen</t>
  </si>
  <si>
    <t>Man-day</t>
  </si>
  <si>
    <t>b) Portable STOP and GO-RY signs</t>
  </si>
  <si>
    <t>d) Amber flicker lights</t>
  </si>
  <si>
    <t>e) Road signs, R- and TR- series, (900 mm series)</t>
  </si>
  <si>
    <t>f) Road signs, TW-series</t>
  </si>
  <si>
    <t xml:space="preserve">g) Road signs, STW-, DTG-, TGS- and TG-series </t>
  </si>
  <si>
    <t>(excluding delineators and barricades)</t>
  </si>
  <si>
    <t>h) Delineators (DTG 50J) (800 x 200 mm):</t>
  </si>
  <si>
    <t>1) Single</t>
  </si>
  <si>
    <t>2) Mounted back to back</t>
  </si>
  <si>
    <t>i) Moveable barricade/road sign combination (8 m wide road closed type)</t>
  </si>
  <si>
    <t>j) Traffic cones (750 mm high)</t>
  </si>
  <si>
    <t>k) Single guardrails attached to posts</t>
  </si>
  <si>
    <t>m</t>
  </si>
  <si>
    <t>l) Movable barriers (guardrail sections attached to welded posts and footplates)</t>
  </si>
  <si>
    <t>m) Two-way communication devices</t>
  </si>
  <si>
    <t>n) Other traffic control measures ordered by the Engineer.</t>
  </si>
  <si>
    <t>(i)  Provision of other traffic control measures</t>
  </si>
  <si>
    <t xml:space="preserve">(ii)  Handling costs and profit in respect of B15.03(n)(i) </t>
  </si>
  <si>
    <t>B15.04</t>
  </si>
  <si>
    <t>Relocation of traffic control facilities</t>
  </si>
  <si>
    <t>15.05</t>
  </si>
  <si>
    <t>Gravelling and repair of temporary deviations and existing gravel shoulders used as temporary deviations</t>
  </si>
  <si>
    <t>a) Temporary deviations</t>
  </si>
  <si>
    <t>b)  Existing gravel shoulders</t>
  </si>
  <si>
    <t>15.06</t>
  </si>
  <si>
    <t>Watering of temporary deviations</t>
  </si>
  <si>
    <t>15.07</t>
  </si>
  <si>
    <t>Blading by road grader of:</t>
  </si>
  <si>
    <t>b) Existing roads used as temporary deviations</t>
  </si>
  <si>
    <t>15.08</t>
  </si>
  <si>
    <t>Repairs, alterations and/or additions to existing roads used as temporary deviations</t>
  </si>
  <si>
    <t>15.10</t>
  </si>
  <si>
    <t>Accommodation of traffic where the road is constructed in half widths</t>
  </si>
  <si>
    <t>B15.11</t>
  </si>
  <si>
    <t>Traffic Signals for road closures, including at bridges.</t>
  </si>
  <si>
    <t>B15.16</t>
  </si>
  <si>
    <t>Traffic safety officer - Full-time</t>
  </si>
  <si>
    <t>man-month</t>
  </si>
  <si>
    <t>B15.17</t>
  </si>
  <si>
    <t>Penalties for non-conpliance with traffic management plans</t>
  </si>
  <si>
    <t>a)  Fixed penalty per occurrence</t>
  </si>
  <si>
    <t>b)  Time related penalty</t>
  </si>
  <si>
    <t>hr</t>
  </si>
  <si>
    <t>SECTION 1800 : DAYWORKS</t>
  </si>
  <si>
    <t>B18.01</t>
  </si>
  <si>
    <t>Labour</t>
  </si>
  <si>
    <t>a)  Unskilled labourer</t>
  </si>
  <si>
    <t>Hr</t>
  </si>
  <si>
    <t>b)  Semi-skilled labour</t>
  </si>
  <si>
    <t>c)  Skilled labour</t>
  </si>
  <si>
    <t>e)  Artisan or mechanic</t>
  </si>
  <si>
    <t>B18.02</t>
  </si>
  <si>
    <t>Personnel engaged outside normal working hours 1)  Outside normal working hours and Saturdays</t>
  </si>
  <si>
    <t>2)  Sundays and Public Holidays</t>
  </si>
  <si>
    <t>B18.03</t>
  </si>
  <si>
    <t>Construction Plant</t>
  </si>
  <si>
    <t>B18.04</t>
  </si>
  <si>
    <t>Materials and Equipment</t>
  </si>
  <si>
    <t>a)  Procurement of material and equipment</t>
  </si>
  <si>
    <t>b)  Handling costs and profit in respect of B18.04(a).</t>
  </si>
  <si>
    <t>B18.05</t>
  </si>
  <si>
    <t>Transport</t>
  </si>
  <si>
    <t>litre</t>
  </si>
  <si>
    <t>DAYWORKS</t>
  </si>
  <si>
    <t>SECTION 2400: ASPHALT AND CONCRETE BERMS</t>
  </si>
  <si>
    <t>24.01</t>
  </si>
  <si>
    <t xml:space="preserve">Asphalt berms, 80/100 pen grade continuous graded asphalt </t>
  </si>
  <si>
    <t>a) Placed where there are no guardrails</t>
  </si>
  <si>
    <t>b) Placed at existing guardrails (newly installed)</t>
  </si>
  <si>
    <t>24.02</t>
  </si>
  <si>
    <t>Concrete berms</t>
  </si>
  <si>
    <t>24.03</t>
  </si>
  <si>
    <t>Prime and tack coats</t>
  </si>
  <si>
    <t>a)(i) Prime coat under asphalt berm MC-30 cut back bitumen</t>
  </si>
  <si>
    <t>a)(ii) Prime coat under concrete berm MC-30 cut back bitumen</t>
  </si>
  <si>
    <t>b) Tack coat, 30% stable grade emulsion</t>
  </si>
  <si>
    <t>24.04</t>
  </si>
  <si>
    <t>Transition sections for NJ type parapets (at bridge approaches)</t>
  </si>
  <si>
    <t>SECTION 4100: PRIME COAT</t>
  </si>
  <si>
    <t>B41.01</t>
  </si>
  <si>
    <t>Prime coat:</t>
  </si>
  <si>
    <t>f)  Colprime E or similar (All areas)</t>
  </si>
  <si>
    <t>41.02</t>
  </si>
  <si>
    <t>Aggregate for blinding</t>
  </si>
  <si>
    <t>41.03</t>
  </si>
  <si>
    <t>Extra over Item 41.01 for applying the prime coat in areas accessible only to hand held equipment</t>
  </si>
  <si>
    <t>SECTION 4200 :  ASPHALT BASE AND SURFACING</t>
  </si>
  <si>
    <t>42.04</t>
  </si>
  <si>
    <t xml:space="preserve">Tack coat of 30% stable-grade emulsion  </t>
  </si>
  <si>
    <t>l</t>
  </si>
  <si>
    <t>42.05</t>
  </si>
  <si>
    <t>Binder variations:</t>
  </si>
  <si>
    <t>(a) A-E2 modified bitumen</t>
  </si>
  <si>
    <t>t</t>
  </si>
  <si>
    <t>42.06</t>
  </si>
  <si>
    <t>Variations in Active Filler Content:</t>
  </si>
  <si>
    <t>(a) Cement</t>
  </si>
  <si>
    <t>(b) Lime</t>
  </si>
  <si>
    <t>42.08</t>
  </si>
  <si>
    <t xml:space="preserve">100 mm cores in asphalt paving          </t>
  </si>
  <si>
    <t>No.</t>
  </si>
  <si>
    <t>42.09</t>
  </si>
  <si>
    <t>Asphalt surfacing on bridge decks</t>
  </si>
  <si>
    <t xml:space="preserve">a) 50 mm Continuously graded </t>
  </si>
  <si>
    <t xml:space="preserve"> (i) medium grade asphalt surfacing using B12 road grade bitumen</t>
  </si>
  <si>
    <t xml:space="preserve"> (ii) medium grade asphalt surfacing using A-E2 modified grade bitumen</t>
  </si>
  <si>
    <t xml:space="preserve">SECTION 4600: BITUMINOUS SINGLE SEAL WITH </t>
  </si>
  <si>
    <t>SLURRY (CAPE SEAL)</t>
  </si>
  <si>
    <t>B46.01</t>
  </si>
  <si>
    <t>Bituminous single seal with 19 mm Grade 1 aggregate and slurry (2 coats of slurry) on roadway with:</t>
  </si>
  <si>
    <t>a) 70/100 penetration grade bitumen in tack coat and 65% cationic spray grade emulsion in the penetration coat</t>
  </si>
  <si>
    <t>b) A tack coat comprising of:</t>
  </si>
  <si>
    <t xml:space="preserve"> (i) 70% polymer modified cationic spray-grade emulsion of Class SC-E1 (Winter)</t>
  </si>
  <si>
    <t>c) 65% Cationic spray grade emulsion in both tack coat and penetration spray for cape seal on sidewalks</t>
  </si>
  <si>
    <t>46.03</t>
  </si>
  <si>
    <t>Bituminous binder variations:</t>
  </si>
  <si>
    <t>f) Spray-grade emulsion (65% bitumen)</t>
  </si>
  <si>
    <t>g) Spray-grade emulsion (70% bitumen)</t>
  </si>
  <si>
    <t>46.04</t>
  </si>
  <si>
    <t>Aggregate variations:</t>
  </si>
  <si>
    <t>b) 19 mm Nominal sized aggregate</t>
  </si>
  <si>
    <t>46.05</t>
  </si>
  <si>
    <t>Variations in the rate of application of the slurry</t>
  </si>
  <si>
    <t>46.06</t>
  </si>
  <si>
    <t xml:space="preserve">Slurry application rate variations </t>
  </si>
  <si>
    <t>46.07</t>
  </si>
  <si>
    <t>Variation in active filler content (active filler to be ordinary cement)</t>
  </si>
  <si>
    <t>46.08</t>
  </si>
  <si>
    <t>Extra over items B46.01 for work in areas inaccessible to mechanical equipment</t>
  </si>
  <si>
    <t xml:space="preserve">SECTION 7300 :  CONCRETE BLOCK PAVING FOR </t>
  </si>
  <si>
    <t>ROADS</t>
  </si>
  <si>
    <t>73.01</t>
  </si>
  <si>
    <t>Concrete block paving, using standard 230mm x 110mm pavers.</t>
  </si>
  <si>
    <t>(a)  At rest areas and view sites, using 60 mm thick pavers</t>
  </si>
  <si>
    <t>(b)  On sidewalks at the bridge approaches, using 60 mm thick pavers</t>
  </si>
  <si>
    <t>(c)   On driveways, pathways and parking areas, using 80 mm thick pavers.</t>
  </si>
  <si>
    <t>B73.02</t>
  </si>
  <si>
    <t>Concrete edge  and intermediate beams .</t>
  </si>
  <si>
    <t>(a) Cast in-situ at back of sidewalks</t>
  </si>
  <si>
    <t xml:space="preserve">(b) Pre-cast edge beams, Figure 12 kerbs, </t>
  </si>
  <si>
    <t>73.03</t>
  </si>
  <si>
    <t>Provision of approved herbicide and ant poison.</t>
  </si>
  <si>
    <t>a) Provision of materials</t>
  </si>
  <si>
    <t>Sum PC</t>
  </si>
  <si>
    <t>b) Contractor's charges and profit added to the prime cost sum</t>
  </si>
  <si>
    <t xml:space="preserve">SECTION 8100: TESTING MATERIALS AND </t>
  </si>
  <si>
    <t>WORKMANSHIP</t>
  </si>
  <si>
    <t>81.02</t>
  </si>
  <si>
    <t>a) Other special tests requested by the engineer</t>
  </si>
  <si>
    <t>b)  Handling costs and profit in respect of 81.02(a).</t>
  </si>
  <si>
    <t>-</t>
  </si>
  <si>
    <t>Day</t>
  </si>
  <si>
    <t>d)  Survey Ganger</t>
  </si>
  <si>
    <t>f)  Roads Foreman</t>
  </si>
  <si>
    <t>Rate Only</t>
  </si>
  <si>
    <t>a)  Pneumatic tyred roller</t>
  </si>
  <si>
    <t>b)  Compressor unit with capacity to generate 3 m3/min at 650 kpa</t>
  </si>
  <si>
    <t>c)  Mobile crane</t>
  </si>
  <si>
    <t>d) Self prppelled Mechanical broom</t>
  </si>
  <si>
    <t>e) Self proppelled Chipspreader</t>
  </si>
  <si>
    <t>a)  Bus or similar for transporting labour</t>
  </si>
  <si>
    <t>f)  3000L Bitumen Hand sprayer trailer</t>
  </si>
  <si>
    <t>g)  6 000L Bitumen distributor truck</t>
  </si>
  <si>
    <t>h) 11 000 litres bitumen distributor truck</t>
  </si>
  <si>
    <t xml:space="preserve"> (ii) Hot applied polymer modified bitumen binder of Class S-E1 (Summer)</t>
  </si>
  <si>
    <t>ENGINEER'S COST ESTIMATE</t>
  </si>
  <si>
    <t>SUMMARY OF SCHEDULE OF QUANTITIES</t>
  </si>
  <si>
    <t>SCHEDULE A</t>
  </si>
  <si>
    <t>Estimate amount</t>
  </si>
  <si>
    <t>ACCOMMODATION OF TRAFFIC</t>
  </si>
  <si>
    <t>ASPHALT AND CONCRETE BERMS</t>
  </si>
  <si>
    <t>PRIME COAT</t>
  </si>
  <si>
    <t>ASPHALT BASE AND SURFACING</t>
  </si>
  <si>
    <t>BITUMINOUS SINGLE SEAL WITH SLURRY (CAPE SEAL)</t>
  </si>
  <si>
    <t>CONCRETE BLOCK PAVING FOR ROADS</t>
  </si>
  <si>
    <t>TESTING MATERIALS AND WORKMANSHIP</t>
  </si>
  <si>
    <t>Contingencies - 5.0%</t>
  </si>
  <si>
    <t>SUBTOTAL 2</t>
  </si>
  <si>
    <t>VAT @ 15 %</t>
  </si>
  <si>
    <t xml:space="preserve">SUBTOTAL 1 </t>
  </si>
  <si>
    <t>SECTION 8100</t>
  </si>
  <si>
    <t>SECTION 7300</t>
  </si>
  <si>
    <t>SECTION 4600</t>
  </si>
  <si>
    <t>SECTION 4200</t>
  </si>
  <si>
    <t>SECTION 4100</t>
  </si>
  <si>
    <t>SECTION 2400</t>
  </si>
  <si>
    <t>SECTION 1800</t>
  </si>
  <si>
    <t>SECTION 1500</t>
  </si>
  <si>
    <t>TO SUMMARY PAGE</t>
  </si>
  <si>
    <t>Estimated Amount</t>
  </si>
  <si>
    <t>CARRIED FORWARD TO SUMMARY PAGE</t>
  </si>
  <si>
    <t>N.B: The billed quantities are for evaluation purposes only. The actual quantities will be quantified with Request for Quotes (RFQs).</t>
  </si>
  <si>
    <r>
      <t>m</t>
    </r>
    <r>
      <rPr>
        <sz val="8"/>
        <color rgb="FF000000"/>
        <rFont val="Aptos Narrow"/>
        <family val="2"/>
      </rPr>
      <t>²</t>
    </r>
  </si>
  <si>
    <r>
      <t>m</t>
    </r>
    <r>
      <rPr>
        <sz val="8"/>
        <color rgb="FF000000"/>
        <rFont val="Aptos Narrow"/>
        <family val="2"/>
      </rPr>
      <t>³</t>
    </r>
  </si>
  <si>
    <t>SECTION 4600: BITUMINOUS SINGLE SEAL WITH SLURRY</t>
  </si>
  <si>
    <t>SECTION 8100: TESTING MATERIALS AND WORKMANSHIP</t>
  </si>
  <si>
    <t>L/Sum</t>
  </si>
  <si>
    <t>SECTION 7300 :  CONCRETE BLOCK PAVING FOR ROADS</t>
  </si>
  <si>
    <t>CARRIED OVER TO SUMMARY PAGE</t>
  </si>
  <si>
    <t>BID TOTAL (CARRIED OVER TO THE FORM OF OFFER)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</si>
</sst>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R&quot;#,##0.00;\-&quot;R&quot;#,##0.00"/>
    <numFmt numFmtId="43" formatCode="_-* #,##0.00_-;\-* #,##0.00_-;_-* &quot;-&quot;??_-;_-@_-"/>
    <numFmt numFmtId="164" formatCode="0.0%"/>
    <numFmt numFmtId="165" formatCode="#,##0_ ;[Red]\-#,##0\ "/>
    <numFmt numFmtId="166" formatCode="_ * #,##0.00_ ;_ * \-#,##0.00_ ;_ * &quot;-&quot;??_ ;_ @_ "/>
    <numFmt numFmtId="167" formatCode="_ &quot;R&quot;\ * #,##0.0_ ;_ &quot;R&quot;\ * \-#,##0.0_ ;_ &quot;R&quot;\ * &quot;-&quot;?_ ;_ @_ "/>
  </numFmts>
  <fonts count="21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name val="MS Sans Serif"/>
      <family val="2"/>
    </font>
    <font>
      <sz val="8"/>
      <name val="MS Sans Serif"/>
      <family val="2"/>
    </font>
    <font>
      <b/>
      <sz val="10"/>
      <name val="MS Sans Serif"/>
      <family val="2"/>
    </font>
    <font>
      <sz val="10"/>
      <name val="MS Sans Serif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2"/>
      <color theme="1"/>
      <name val="MS Sans Serif"/>
      <family val="2"/>
    </font>
    <font>
      <b/>
      <u/>
      <sz val="10"/>
      <color theme="1"/>
      <name val="MS Sans Serif"/>
      <family val="2"/>
    </font>
    <font>
      <b/>
      <sz val="10"/>
      <color theme="1"/>
      <name val="MS Sans Serif"/>
      <family val="2"/>
    </font>
    <font>
      <sz val="9"/>
      <color theme="1"/>
      <name val="Calibri"/>
      <family val="2"/>
      <scheme val="minor"/>
    </font>
    <font>
      <sz val="8"/>
      <color rgb="FF000000"/>
      <name val="Aptos Narrow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98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3" fontId="3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3" fontId="3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3" fontId="6" fillId="0" borderId="4" xfId="1" applyFont="1" applyBorder="1" applyAlignment="1">
      <alignment horizontal="left" vertical="center" wrapText="1"/>
    </xf>
    <xf numFmtId="164" fontId="8" fillId="0" borderId="0" xfId="0" applyNumberFormat="1" applyFont="1"/>
    <xf numFmtId="165" fontId="0" fillId="0" borderId="0" xfId="0" applyNumberFormat="1"/>
    <xf numFmtId="0" fontId="0" fillId="0" borderId="13" xfId="0" applyBorder="1" applyAlignment="1">
      <alignment horizontal="center" vertical="center"/>
    </xf>
    <xf numFmtId="0" fontId="9" fillId="2" borderId="14" xfId="0" applyFont="1" applyFill="1" applyBorder="1" applyAlignment="1">
      <alignment vertical="center"/>
    </xf>
    <xf numFmtId="0" fontId="0" fillId="2" borderId="0" xfId="0" applyFill="1" applyAlignment="1">
      <alignment horizontal="right"/>
    </xf>
    <xf numFmtId="165" fontId="0" fillId="2" borderId="0" xfId="0" applyNumberFormat="1" applyFill="1" applyAlignment="1">
      <alignment horizontal="right"/>
    </xf>
    <xf numFmtId="167" fontId="0" fillId="2" borderId="0" xfId="0" applyNumberFormat="1" applyFill="1" applyAlignment="1">
      <alignment horizontal="center"/>
    </xf>
    <xf numFmtId="0" fontId="8" fillId="0" borderId="13" xfId="0" applyFont="1" applyBorder="1" applyAlignment="1">
      <alignment vertical="center" wrapText="1"/>
    </xf>
    <xf numFmtId="164" fontId="8" fillId="0" borderId="0" xfId="0" applyNumberFormat="1" applyFont="1" applyAlignment="1">
      <alignment vertical="top"/>
    </xf>
    <xf numFmtId="166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166" fontId="0" fillId="0" borderId="0" xfId="0" applyNumberFormat="1"/>
    <xf numFmtId="0" fontId="0" fillId="0" borderId="14" xfId="0" applyBorder="1" applyAlignment="1">
      <alignment horizontal="center" vertical="center"/>
    </xf>
    <xf numFmtId="166" fontId="9" fillId="0" borderId="0" xfId="0" applyNumberFormat="1" applyFont="1" applyAlignment="1">
      <alignment vertical="top"/>
    </xf>
    <xf numFmtId="165" fontId="9" fillId="0" borderId="0" xfId="0" applyNumberFormat="1" applyFont="1" applyAlignment="1">
      <alignment vertical="top"/>
    </xf>
    <xf numFmtId="0" fontId="9" fillId="0" borderId="0" xfId="0" applyFont="1"/>
    <xf numFmtId="0" fontId="0" fillId="0" borderId="15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167" fontId="0" fillId="0" borderId="0" xfId="0" applyNumberFormat="1" applyAlignment="1">
      <alignment vertical="top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10" fillId="0" borderId="14" xfId="0" applyFont="1" applyBorder="1" applyAlignment="1">
      <alignment vertical="center"/>
    </xf>
    <xf numFmtId="166" fontId="9" fillId="0" borderId="0" xfId="0" applyNumberFormat="1" applyFont="1"/>
    <xf numFmtId="165" fontId="9" fillId="0" borderId="0" xfId="0" applyNumberFormat="1" applyFont="1"/>
    <xf numFmtId="164" fontId="9" fillId="0" borderId="0" xfId="0" applyNumberFormat="1" applyFont="1"/>
    <xf numFmtId="167" fontId="0" fillId="0" borderId="0" xfId="0" applyNumberFormat="1"/>
    <xf numFmtId="0" fontId="9" fillId="2" borderId="13" xfId="0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9" fillId="0" borderId="0" xfId="0" applyFont="1" applyAlignment="1">
      <alignment wrapText="1"/>
    </xf>
    <xf numFmtId="43" fontId="12" fillId="0" borderId="4" xfId="1" applyFont="1" applyBorder="1" applyAlignment="1">
      <alignment horizontal="center" vertical="center" wrapText="1"/>
    </xf>
    <xf numFmtId="43" fontId="13" fillId="0" borderId="0" xfId="1" applyFont="1" applyAlignment="1">
      <alignment horizontal="center"/>
    </xf>
    <xf numFmtId="43" fontId="12" fillId="0" borderId="2" xfId="1" applyFont="1" applyBorder="1" applyAlignment="1">
      <alignment horizontal="center" vertical="center" wrapText="1"/>
    </xf>
    <xf numFmtId="43" fontId="12" fillId="0" borderId="2" xfId="1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43" fontId="12" fillId="0" borderId="2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43" fontId="12" fillId="0" borderId="4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43" fontId="12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43" fontId="11" fillId="0" borderId="3" xfId="1" applyFont="1" applyBorder="1" applyAlignment="1">
      <alignment horizontal="center" vertical="center" wrapText="1"/>
    </xf>
    <xf numFmtId="43" fontId="11" fillId="0" borderId="4" xfId="1" applyFont="1" applyBorder="1" applyAlignment="1">
      <alignment horizontal="center" vertical="center" wrapText="1"/>
    </xf>
    <xf numFmtId="43" fontId="14" fillId="0" borderId="4" xfId="1" applyFont="1" applyBorder="1" applyAlignment="1">
      <alignment horizontal="center" vertical="center" wrapText="1"/>
    </xf>
    <xf numFmtId="43" fontId="14" fillId="0" borderId="2" xfId="1" applyFont="1" applyBorder="1" applyAlignment="1">
      <alignment horizontal="center" vertical="center" wrapText="1"/>
    </xf>
    <xf numFmtId="43" fontId="0" fillId="0" borderId="0" xfId="1" applyFont="1" applyAlignment="1">
      <alignment horizontal="center"/>
    </xf>
    <xf numFmtId="43" fontId="11" fillId="0" borderId="6" xfId="1" applyFont="1" applyBorder="1" applyAlignment="1">
      <alignment horizontal="center" vertical="center" wrapText="1"/>
    </xf>
    <xf numFmtId="9" fontId="12" fillId="0" borderId="4" xfId="2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43" fontId="12" fillId="0" borderId="12" xfId="1" applyFont="1" applyBorder="1" applyAlignment="1">
      <alignment vertical="center" wrapText="1"/>
    </xf>
    <xf numFmtId="0" fontId="13" fillId="0" borderId="0" xfId="0" applyFont="1" applyAlignment="1">
      <alignment horizontal="center"/>
    </xf>
    <xf numFmtId="10" fontId="14" fillId="0" borderId="4" xfId="0" applyNumberFormat="1" applyFont="1" applyBorder="1" applyAlignment="1">
      <alignment horizontal="center" vertical="center" wrapText="1"/>
    </xf>
    <xf numFmtId="43" fontId="14" fillId="0" borderId="4" xfId="0" applyNumberFormat="1" applyFont="1" applyBorder="1" applyAlignment="1">
      <alignment horizontal="center" vertical="center" wrapText="1"/>
    </xf>
    <xf numFmtId="166" fontId="15" fillId="0" borderId="0" xfId="0" applyNumberFormat="1" applyFont="1" applyAlignment="1">
      <alignment horizontal="right" vertical="center"/>
    </xf>
    <xf numFmtId="166" fontId="16" fillId="2" borderId="14" xfId="0" applyNumberFormat="1" applyFont="1" applyFill="1" applyBorder="1" applyAlignment="1">
      <alignment horizontal="right" vertical="center"/>
    </xf>
    <xf numFmtId="166" fontId="0" fillId="0" borderId="14" xfId="0" applyNumberFormat="1" applyBorder="1" applyAlignment="1">
      <alignment vertical="center"/>
    </xf>
    <xf numFmtId="166" fontId="0" fillId="0" borderId="0" xfId="0" applyNumberFormat="1" applyAlignment="1">
      <alignment vertical="center"/>
    </xf>
    <xf numFmtId="0" fontId="9" fillId="0" borderId="14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3" fillId="0" borderId="4" xfId="1" applyFont="1" applyBorder="1" applyAlignment="1">
      <alignment horizontal="center" vertical="center" wrapText="1"/>
    </xf>
    <xf numFmtId="9" fontId="12" fillId="0" borderId="4" xfId="1" applyNumberFormat="1" applyFont="1" applyBorder="1" applyAlignment="1">
      <alignment horizontal="center" vertical="center" wrapText="1"/>
    </xf>
    <xf numFmtId="9" fontId="14" fillId="0" borderId="4" xfId="0" applyNumberFormat="1" applyFont="1" applyBorder="1" applyAlignment="1">
      <alignment horizontal="center" vertical="center" wrapText="1"/>
    </xf>
    <xf numFmtId="7" fontId="17" fillId="0" borderId="14" xfId="0" applyNumberFormat="1" applyFont="1" applyBorder="1" applyAlignment="1">
      <alignment vertical="center"/>
    </xf>
    <xf numFmtId="7" fontId="0" fillId="0" borderId="14" xfId="0" applyNumberFormat="1" applyBorder="1" applyAlignment="1">
      <alignment vertical="center"/>
    </xf>
    <xf numFmtId="7" fontId="0" fillId="0" borderId="17" xfId="0" applyNumberFormat="1" applyBorder="1" applyAlignment="1">
      <alignment vertical="center"/>
    </xf>
    <xf numFmtId="43" fontId="12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3" fontId="12" fillId="0" borderId="2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3" fontId="11" fillId="0" borderId="1" xfId="1" applyFont="1" applyBorder="1" applyAlignment="1">
      <alignment horizontal="center" vertical="center" wrapText="1"/>
    </xf>
    <xf numFmtId="43" fontId="11" fillId="0" borderId="5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3" fontId="11" fillId="0" borderId="2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12" fillId="0" borderId="2" xfId="0" applyNumberFormat="1" applyFont="1" applyBorder="1" applyAlignment="1">
      <alignment vertical="center" wrapText="1"/>
    </xf>
    <xf numFmtId="0" fontId="12" fillId="0" borderId="2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 wrapText="1"/>
    </xf>
    <xf numFmtId="43" fontId="11" fillId="0" borderId="12" xfId="1" applyFont="1" applyBorder="1" applyAlignment="1">
      <alignment horizontal="center" vertical="center" wrapText="1"/>
    </xf>
    <xf numFmtId="43" fontId="11" fillId="0" borderId="12" xfId="1" applyFont="1" applyBorder="1" applyAlignment="1">
      <alignment horizontal="center" vertical="center" wrapText="1"/>
    </xf>
    <xf numFmtId="43" fontId="12" fillId="0" borderId="12" xfId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43" fontId="14" fillId="0" borderId="27" xfId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0" fillId="0" borderId="29" xfId="0" applyBorder="1"/>
    <xf numFmtId="0" fontId="1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7" fontId="11" fillId="0" borderId="6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7" fontId="11" fillId="0" borderId="33" xfId="1" applyNumberFormat="1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43" fontId="12" fillId="0" borderId="24" xfId="1" applyFont="1" applyBorder="1" applyAlignment="1">
      <alignment horizontal="center" vertical="center" wrapText="1"/>
    </xf>
    <xf numFmtId="7" fontId="11" fillId="0" borderId="6" xfId="1" applyNumberFormat="1" applyFont="1" applyBorder="1" applyAlignment="1">
      <alignment horizontal="center" vertical="center" wrapText="1"/>
    </xf>
    <xf numFmtId="0" fontId="18" fillId="0" borderId="7" xfId="0" applyFont="1" applyBorder="1"/>
    <xf numFmtId="0" fontId="3" fillId="0" borderId="2" xfId="0" applyFont="1" applyBorder="1" applyAlignment="1">
      <alignment horizontal="left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7" fontId="11" fillId="0" borderId="33" xfId="0" applyNumberFormat="1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7" fontId="11" fillId="0" borderId="26" xfId="1" applyNumberFormat="1" applyFont="1" applyFill="1" applyBorder="1" applyAlignment="1">
      <alignment horizontal="center" vertical="center" wrapText="1"/>
    </xf>
    <xf numFmtId="7" fontId="14" fillId="0" borderId="32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7" fontId="11" fillId="0" borderId="6" xfId="1" applyNumberFormat="1" applyFont="1" applyFill="1" applyBorder="1" applyAlignment="1">
      <alignment horizontal="center" vertical="center" wrapText="1"/>
    </xf>
    <xf numFmtId="43" fontId="14" fillId="0" borderId="6" xfId="1" applyFont="1" applyFill="1" applyBorder="1" applyAlignment="1">
      <alignment horizontal="center" vertical="center" wrapText="1"/>
    </xf>
    <xf numFmtId="7" fontId="11" fillId="0" borderId="23" xfId="1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vertical="center"/>
    </xf>
    <xf numFmtId="0" fontId="2" fillId="0" borderId="20" xfId="0" applyFont="1" applyFill="1" applyBorder="1" applyAlignment="1">
      <alignment horizontal="justify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7" fontId="20" fillId="0" borderId="23" xfId="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7" fontId="20" fillId="0" borderId="1" xfId="0" applyNumberFormat="1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7" fontId="20" fillId="0" borderId="5" xfId="0" applyNumberFormat="1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center" vertical="center"/>
    </xf>
    <xf numFmtId="7" fontId="17" fillId="0" borderId="16" xfId="0" applyNumberFormat="1" applyFont="1" applyFill="1" applyBorder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3"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6"/>
  <sheetViews>
    <sheetView tabSelected="1" topLeftCell="A32" zoomScale="90" zoomScaleNormal="90" workbookViewId="0">
      <selection activeCell="K54" sqref="K54"/>
    </sheetView>
  </sheetViews>
  <sheetFormatPr defaultRowHeight="14.4" x14ac:dyDescent="0.3"/>
  <cols>
    <col min="1" max="1" width="9.109375" style="26"/>
    <col min="3" max="3" width="45.33203125" customWidth="1"/>
    <col min="4" max="4" width="9.109375" style="26"/>
    <col min="5" max="5" width="12.33203125" style="26" bestFit="1" customWidth="1"/>
    <col min="6" max="6" width="11.88671875" style="63" bestFit="1" customWidth="1"/>
    <col min="7" max="7" width="18.33203125" style="68" customWidth="1"/>
  </cols>
  <sheetData>
    <row r="1" spans="1:7" x14ac:dyDescent="0.3">
      <c r="A1" s="105" t="s">
        <v>217</v>
      </c>
      <c r="B1" s="105"/>
      <c r="C1" s="105"/>
      <c r="D1" s="105"/>
      <c r="E1" s="105"/>
      <c r="F1" s="105"/>
      <c r="G1" s="105"/>
    </row>
    <row r="2" spans="1:7" ht="15" thickBot="1" x14ac:dyDescent="0.35">
      <c r="A2" s="156" t="s">
        <v>221</v>
      </c>
      <c r="B2" s="156"/>
      <c r="C2" s="156"/>
      <c r="D2" s="156"/>
      <c r="E2" s="156"/>
      <c r="F2" s="156"/>
      <c r="G2" s="156"/>
    </row>
    <row r="3" spans="1:7" x14ac:dyDescent="0.3">
      <c r="A3" s="22" t="s">
        <v>0</v>
      </c>
      <c r="B3" s="110" t="s">
        <v>2</v>
      </c>
      <c r="C3" s="110" t="s">
        <v>3</v>
      </c>
      <c r="D3" s="110" t="s">
        <v>4</v>
      </c>
      <c r="E3" s="110" t="s">
        <v>5</v>
      </c>
      <c r="F3" s="113" t="s">
        <v>6</v>
      </c>
      <c r="G3" s="66" t="s">
        <v>7</v>
      </c>
    </row>
    <row r="4" spans="1:7" ht="15" thickBot="1" x14ac:dyDescent="0.35">
      <c r="A4" s="2" t="s">
        <v>1</v>
      </c>
      <c r="B4" s="115"/>
      <c r="C4" s="115"/>
      <c r="D4" s="128"/>
      <c r="E4" s="128"/>
      <c r="F4" s="130"/>
      <c r="G4" s="67" t="s">
        <v>8</v>
      </c>
    </row>
    <row r="5" spans="1:7" x14ac:dyDescent="0.3">
      <c r="A5" s="2">
        <v>1500</v>
      </c>
      <c r="B5" s="133"/>
      <c r="C5" s="129" t="s">
        <v>17</v>
      </c>
      <c r="D5" s="19"/>
      <c r="E5" s="19"/>
      <c r="F5" s="62"/>
      <c r="G5" s="134"/>
    </row>
    <row r="6" spans="1:7" x14ac:dyDescent="0.3">
      <c r="A6" s="5" t="s">
        <v>18</v>
      </c>
      <c r="B6" s="3"/>
      <c r="C6" s="6" t="s">
        <v>19</v>
      </c>
      <c r="D6" s="28" t="s">
        <v>12</v>
      </c>
      <c r="E6" s="28">
        <v>36</v>
      </c>
      <c r="F6" s="62">
        <v>0</v>
      </c>
      <c r="G6" s="69">
        <f>F6*E6</f>
        <v>0</v>
      </c>
    </row>
    <row r="7" spans="1:7" x14ac:dyDescent="0.3">
      <c r="A7" s="107" t="s">
        <v>20</v>
      </c>
      <c r="B7" s="108"/>
      <c r="C7" s="6" t="s">
        <v>21</v>
      </c>
      <c r="D7" s="20"/>
      <c r="E7" s="20"/>
      <c r="F7" s="65"/>
      <c r="G7" s="124"/>
    </row>
    <row r="8" spans="1:7" x14ac:dyDescent="0.3">
      <c r="A8" s="107"/>
      <c r="B8" s="108"/>
      <c r="C8" s="6" t="s">
        <v>22</v>
      </c>
      <c r="D8" s="5" t="s">
        <v>16</v>
      </c>
      <c r="E8" s="5">
        <v>26</v>
      </c>
      <c r="F8" s="65">
        <v>0</v>
      </c>
      <c r="G8" s="69">
        <f>F8*E8</f>
        <v>0</v>
      </c>
    </row>
    <row r="9" spans="1:7" x14ac:dyDescent="0.3">
      <c r="A9" s="23"/>
      <c r="B9" s="3"/>
      <c r="C9" s="6" t="s">
        <v>23</v>
      </c>
      <c r="D9" s="7" t="s">
        <v>223</v>
      </c>
      <c r="E9" s="7">
        <v>1</v>
      </c>
      <c r="F9" s="63">
        <v>0</v>
      </c>
      <c r="G9" s="125" t="s">
        <v>184</v>
      </c>
    </row>
    <row r="10" spans="1:7" x14ac:dyDescent="0.3">
      <c r="A10" s="23"/>
      <c r="B10" s="3"/>
      <c r="C10" s="6" t="s">
        <v>24</v>
      </c>
      <c r="D10" s="7" t="s">
        <v>223</v>
      </c>
      <c r="E10" s="7">
        <v>1</v>
      </c>
      <c r="F10" s="62">
        <v>0</v>
      </c>
      <c r="G10" s="70" t="s">
        <v>184</v>
      </c>
    </row>
    <row r="11" spans="1:7" x14ac:dyDescent="0.3">
      <c r="A11" s="5" t="s">
        <v>25</v>
      </c>
      <c r="B11" s="3"/>
      <c r="C11" s="6" t="s">
        <v>26</v>
      </c>
      <c r="D11" s="19"/>
      <c r="E11" s="19"/>
      <c r="F11" s="62"/>
      <c r="G11" s="70"/>
    </row>
    <row r="12" spans="1:7" x14ac:dyDescent="0.3">
      <c r="A12" s="23"/>
      <c r="B12" s="7" t="s">
        <v>27</v>
      </c>
      <c r="C12" s="6" t="s">
        <v>28</v>
      </c>
      <c r="D12" s="28" t="s">
        <v>29</v>
      </c>
      <c r="E12" s="28">
        <v>6336</v>
      </c>
      <c r="F12" s="62">
        <v>0</v>
      </c>
      <c r="G12" s="71">
        <f>F12*E12</f>
        <v>0</v>
      </c>
    </row>
    <row r="13" spans="1:7" x14ac:dyDescent="0.3">
      <c r="A13" s="23"/>
      <c r="B13" s="3"/>
      <c r="C13" s="6" t="s">
        <v>30</v>
      </c>
      <c r="D13" s="7" t="s">
        <v>13</v>
      </c>
      <c r="E13" s="7">
        <v>4</v>
      </c>
      <c r="F13" s="62">
        <v>0</v>
      </c>
      <c r="G13" s="71"/>
    </row>
    <row r="14" spans="1:7" x14ac:dyDescent="0.3">
      <c r="A14" s="23"/>
      <c r="B14" s="3"/>
      <c r="C14" s="6" t="s">
        <v>31</v>
      </c>
      <c r="D14" s="7" t="s">
        <v>13</v>
      </c>
      <c r="E14" s="7">
        <v>1</v>
      </c>
      <c r="F14" s="62">
        <v>0</v>
      </c>
      <c r="G14" s="70" t="s">
        <v>184</v>
      </c>
    </row>
    <row r="15" spans="1:7" x14ac:dyDescent="0.3">
      <c r="A15" s="23"/>
      <c r="B15" s="3"/>
      <c r="C15" s="6" t="s">
        <v>32</v>
      </c>
      <c r="D15" s="7" t="s">
        <v>13</v>
      </c>
      <c r="E15" s="7">
        <v>20</v>
      </c>
      <c r="F15" s="62">
        <v>0</v>
      </c>
      <c r="G15" s="71">
        <f>F15*E15</f>
        <v>0</v>
      </c>
    </row>
    <row r="16" spans="1:7" x14ac:dyDescent="0.3">
      <c r="A16" s="23"/>
      <c r="B16" s="3"/>
      <c r="C16" s="6" t="s">
        <v>33</v>
      </c>
      <c r="D16" s="7" t="s">
        <v>13</v>
      </c>
      <c r="E16" s="7">
        <v>20</v>
      </c>
      <c r="F16" s="62">
        <v>0</v>
      </c>
      <c r="G16" s="71">
        <f>F16*E16</f>
        <v>0</v>
      </c>
    </row>
    <row r="17" spans="1:7" x14ac:dyDescent="0.3">
      <c r="A17" s="112"/>
      <c r="B17" s="108"/>
      <c r="C17" s="6" t="s">
        <v>34</v>
      </c>
      <c r="D17" s="107" t="s">
        <v>222</v>
      </c>
      <c r="E17" s="107">
        <v>40</v>
      </c>
      <c r="F17" s="109">
        <v>0</v>
      </c>
      <c r="G17" s="104">
        <f>F17*E17</f>
        <v>0</v>
      </c>
    </row>
    <row r="18" spans="1:7" x14ac:dyDescent="0.3">
      <c r="A18" s="112"/>
      <c r="B18" s="108"/>
      <c r="C18" s="6" t="s">
        <v>35</v>
      </c>
      <c r="D18" s="107"/>
      <c r="E18" s="107"/>
      <c r="F18" s="109"/>
      <c r="G18" s="104"/>
    </row>
    <row r="19" spans="1:7" x14ac:dyDescent="0.3">
      <c r="A19" s="112"/>
      <c r="B19" s="108"/>
      <c r="C19" s="6" t="s">
        <v>36</v>
      </c>
      <c r="D19" s="20"/>
      <c r="E19" s="20"/>
      <c r="F19" s="65"/>
      <c r="G19" s="85"/>
    </row>
    <row r="20" spans="1:7" x14ac:dyDescent="0.3">
      <c r="A20" s="112"/>
      <c r="B20" s="108"/>
      <c r="C20" s="6" t="s">
        <v>37</v>
      </c>
      <c r="D20" s="5" t="s">
        <v>13</v>
      </c>
      <c r="E20" s="5">
        <v>200</v>
      </c>
      <c r="F20" s="65">
        <v>0</v>
      </c>
      <c r="G20" s="71">
        <f>F20*E20</f>
        <v>0</v>
      </c>
    </row>
    <row r="21" spans="1:7" x14ac:dyDescent="0.3">
      <c r="A21" s="23"/>
      <c r="B21" s="3"/>
      <c r="C21" s="6" t="s">
        <v>38</v>
      </c>
      <c r="D21" s="7" t="s">
        <v>13</v>
      </c>
      <c r="E21" s="7">
        <v>200</v>
      </c>
      <c r="F21" s="62">
        <v>0</v>
      </c>
      <c r="G21" s="71">
        <f>F21*E21</f>
        <v>0</v>
      </c>
    </row>
    <row r="22" spans="1:7" ht="20.399999999999999" x14ac:dyDescent="0.3">
      <c r="A22" s="23"/>
      <c r="B22" s="3"/>
      <c r="C22" s="6" t="s">
        <v>39</v>
      </c>
      <c r="D22" s="7" t="s">
        <v>13</v>
      </c>
      <c r="E22" s="7">
        <v>4</v>
      </c>
      <c r="F22" s="62">
        <v>0</v>
      </c>
      <c r="G22" s="71">
        <f>F22*E22</f>
        <v>0</v>
      </c>
    </row>
    <row r="23" spans="1:7" x14ac:dyDescent="0.3">
      <c r="A23" s="23"/>
      <c r="B23" s="3"/>
      <c r="C23" s="6" t="s">
        <v>40</v>
      </c>
      <c r="D23" s="7" t="s">
        <v>13</v>
      </c>
      <c r="E23" s="7">
        <v>10</v>
      </c>
      <c r="F23" s="62">
        <v>0</v>
      </c>
      <c r="G23" s="71">
        <f>F23*E23</f>
        <v>0</v>
      </c>
    </row>
    <row r="24" spans="1:7" x14ac:dyDescent="0.3">
      <c r="A24" s="23"/>
      <c r="B24" s="3"/>
      <c r="C24" s="6" t="s">
        <v>41</v>
      </c>
      <c r="D24" s="7" t="s">
        <v>42</v>
      </c>
      <c r="E24" s="7">
        <v>1</v>
      </c>
      <c r="F24" s="62">
        <v>0</v>
      </c>
      <c r="G24" s="70" t="s">
        <v>180</v>
      </c>
    </row>
    <row r="25" spans="1:7" ht="20.399999999999999" x14ac:dyDescent="0.3">
      <c r="A25" s="23"/>
      <c r="B25" s="3"/>
      <c r="C25" s="6" t="s">
        <v>43</v>
      </c>
      <c r="D25" s="7" t="s">
        <v>42</v>
      </c>
      <c r="E25" s="7">
        <v>1</v>
      </c>
      <c r="F25" s="62">
        <v>0</v>
      </c>
      <c r="G25" s="71">
        <f>F25*E25</f>
        <v>0</v>
      </c>
    </row>
    <row r="26" spans="1:7" x14ac:dyDescent="0.3">
      <c r="A26" s="23"/>
      <c r="B26" s="3"/>
      <c r="C26" s="6" t="s">
        <v>44</v>
      </c>
      <c r="D26" s="7" t="s">
        <v>13</v>
      </c>
      <c r="E26" s="7">
        <v>8</v>
      </c>
      <c r="F26" s="62">
        <v>0</v>
      </c>
      <c r="G26" s="71">
        <f>F26*E26</f>
        <v>0</v>
      </c>
    </row>
    <row r="27" spans="1:7" x14ac:dyDescent="0.3">
      <c r="A27" s="112"/>
      <c r="B27" s="108"/>
      <c r="C27" s="6" t="s">
        <v>45</v>
      </c>
      <c r="D27" s="20"/>
      <c r="E27" s="5"/>
      <c r="F27" s="65"/>
      <c r="G27" s="65">
        <f>F27*E27</f>
        <v>0</v>
      </c>
    </row>
    <row r="28" spans="1:7" x14ac:dyDescent="0.3">
      <c r="A28" s="112"/>
      <c r="B28" s="108"/>
      <c r="C28" s="6" t="s">
        <v>46</v>
      </c>
      <c r="D28" s="20" t="s">
        <v>9</v>
      </c>
      <c r="E28" s="5">
        <v>1</v>
      </c>
      <c r="F28" s="65">
        <v>0</v>
      </c>
      <c r="G28" s="65">
        <f>F28*E28</f>
        <v>0</v>
      </c>
    </row>
    <row r="29" spans="1:7" x14ac:dyDescent="0.3">
      <c r="A29" s="23"/>
      <c r="B29" s="3"/>
      <c r="C29" s="6" t="s">
        <v>47</v>
      </c>
      <c r="D29" s="7" t="s">
        <v>11</v>
      </c>
      <c r="E29" s="65">
        <v>100000</v>
      </c>
      <c r="F29" s="99">
        <v>0</v>
      </c>
      <c r="G29" s="65">
        <f>F29*E29</f>
        <v>0</v>
      </c>
    </row>
    <row r="30" spans="1:7" x14ac:dyDescent="0.3">
      <c r="A30" s="5" t="s">
        <v>48</v>
      </c>
      <c r="B30" s="3"/>
      <c r="C30" s="6" t="s">
        <v>49</v>
      </c>
      <c r="D30" s="7" t="s">
        <v>226</v>
      </c>
      <c r="E30" s="7">
        <v>1</v>
      </c>
      <c r="F30" s="65">
        <v>0</v>
      </c>
      <c r="G30" s="65">
        <f>F30*E30</f>
        <v>0</v>
      </c>
    </row>
    <row r="31" spans="1:7" ht="20.399999999999999" x14ac:dyDescent="0.3">
      <c r="A31" s="107" t="s">
        <v>50</v>
      </c>
      <c r="B31" s="108"/>
      <c r="C31" s="6" t="s">
        <v>51</v>
      </c>
      <c r="D31" s="20"/>
      <c r="E31" s="20"/>
      <c r="F31" s="65"/>
      <c r="G31" s="124">
        <f>F31*E31</f>
        <v>0</v>
      </c>
    </row>
    <row r="32" spans="1:7" x14ac:dyDescent="0.3">
      <c r="A32" s="107"/>
      <c r="B32" s="108"/>
      <c r="C32" s="6" t="s">
        <v>52</v>
      </c>
      <c r="D32" s="5" t="s">
        <v>16</v>
      </c>
      <c r="E32" s="5">
        <v>5</v>
      </c>
      <c r="F32" s="65">
        <v>0</v>
      </c>
      <c r="G32" s="85"/>
    </row>
    <row r="33" spans="1:7" ht="15" thickBot="1" x14ac:dyDescent="0.35">
      <c r="A33" s="23"/>
      <c r="B33" s="3"/>
      <c r="C33" s="6" t="s">
        <v>53</v>
      </c>
      <c r="D33" s="7" t="s">
        <v>16</v>
      </c>
      <c r="E33" s="7">
        <v>5</v>
      </c>
      <c r="F33" s="62">
        <v>0</v>
      </c>
      <c r="G33" s="73">
        <f>F33*E33</f>
        <v>0</v>
      </c>
    </row>
    <row r="34" spans="1:7" ht="21" customHeight="1" thickBot="1" x14ac:dyDescent="0.35">
      <c r="A34" s="145" t="s">
        <v>14</v>
      </c>
      <c r="B34" s="146"/>
      <c r="C34" s="146"/>
      <c r="D34" s="146"/>
      <c r="E34" s="146"/>
      <c r="F34" s="147"/>
      <c r="G34" s="148">
        <f>SUM(G6+G7+G12+G15+G16+G17+G21+G22+G23+G25+G26+G27+G30+G31+G33)</f>
        <v>0</v>
      </c>
    </row>
    <row r="35" spans="1:7" ht="15" thickBot="1" x14ac:dyDescent="0.35">
      <c r="A35" s="25"/>
    </row>
    <row r="36" spans="1:7" x14ac:dyDescent="0.3">
      <c r="A36" s="22" t="s">
        <v>0</v>
      </c>
      <c r="B36" s="110" t="s">
        <v>2</v>
      </c>
      <c r="C36" s="110" t="s">
        <v>3</v>
      </c>
      <c r="D36" s="110" t="s">
        <v>4</v>
      </c>
      <c r="E36" s="110" t="s">
        <v>5</v>
      </c>
      <c r="F36" s="113" t="s">
        <v>6</v>
      </c>
      <c r="G36" s="66" t="s">
        <v>7</v>
      </c>
    </row>
    <row r="37" spans="1:7" ht="15" thickBot="1" x14ac:dyDescent="0.35">
      <c r="A37" s="2" t="s">
        <v>1</v>
      </c>
      <c r="B37" s="115"/>
      <c r="C37" s="115"/>
      <c r="D37" s="115"/>
      <c r="E37" s="115"/>
      <c r="F37" s="116"/>
      <c r="G37" s="74" t="s">
        <v>8</v>
      </c>
    </row>
    <row r="38" spans="1:7" ht="21" customHeight="1" thickBot="1" x14ac:dyDescent="0.35">
      <c r="A38" s="145" t="s">
        <v>15</v>
      </c>
      <c r="B38" s="146"/>
      <c r="C38" s="146"/>
      <c r="D38" s="146"/>
      <c r="E38" s="146"/>
      <c r="F38" s="147"/>
      <c r="G38" s="148">
        <f>G34</f>
        <v>0</v>
      </c>
    </row>
    <row r="39" spans="1:7" x14ac:dyDescent="0.3">
      <c r="A39" s="5" t="s">
        <v>54</v>
      </c>
      <c r="B39" s="3"/>
      <c r="C39" s="6" t="s">
        <v>55</v>
      </c>
      <c r="D39" s="7" t="s">
        <v>16</v>
      </c>
      <c r="E39" s="7">
        <v>10</v>
      </c>
      <c r="F39" s="62">
        <v>0</v>
      </c>
      <c r="G39" s="71">
        <f>F39*E39</f>
        <v>0</v>
      </c>
    </row>
    <row r="40" spans="1:7" x14ac:dyDescent="0.3">
      <c r="A40" s="107" t="s">
        <v>56</v>
      </c>
      <c r="B40" s="108"/>
      <c r="C40" s="6" t="s">
        <v>57</v>
      </c>
      <c r="D40" s="20"/>
      <c r="E40" s="20"/>
      <c r="F40" s="65"/>
      <c r="G40" s="124">
        <f>F40*E40</f>
        <v>0</v>
      </c>
    </row>
    <row r="41" spans="1:7" x14ac:dyDescent="0.3">
      <c r="A41" s="107"/>
      <c r="B41" s="108"/>
      <c r="C41" s="6" t="s">
        <v>52</v>
      </c>
      <c r="D41" s="5" t="s">
        <v>16</v>
      </c>
      <c r="E41" s="5">
        <v>10</v>
      </c>
      <c r="F41" s="65">
        <v>0</v>
      </c>
      <c r="G41" s="85"/>
    </row>
    <row r="42" spans="1:7" x14ac:dyDescent="0.3">
      <c r="A42" s="23"/>
      <c r="B42" s="3"/>
      <c r="C42" s="6" t="s">
        <v>58</v>
      </c>
      <c r="D42" s="7" t="s">
        <v>16</v>
      </c>
      <c r="E42" s="7">
        <v>5</v>
      </c>
      <c r="F42" s="62">
        <v>0</v>
      </c>
      <c r="G42" s="71">
        <f>F42*E42</f>
        <v>0</v>
      </c>
    </row>
    <row r="43" spans="1:7" ht="20.399999999999999" x14ac:dyDescent="0.3">
      <c r="A43" s="5" t="s">
        <v>59</v>
      </c>
      <c r="B43" s="3"/>
      <c r="C43" s="6" t="s">
        <v>60</v>
      </c>
      <c r="D43" s="7" t="s">
        <v>9</v>
      </c>
      <c r="E43" s="7" t="s">
        <v>10</v>
      </c>
      <c r="F43" s="62">
        <v>0</v>
      </c>
      <c r="G43" s="71">
        <f>F43</f>
        <v>0</v>
      </c>
    </row>
    <row r="44" spans="1:7" ht="20.399999999999999" x14ac:dyDescent="0.3">
      <c r="A44" s="5" t="s">
        <v>61</v>
      </c>
      <c r="B44" s="3"/>
      <c r="C44" s="6" t="s">
        <v>62</v>
      </c>
      <c r="D44" s="7" t="s">
        <v>16</v>
      </c>
      <c r="E44" s="7">
        <v>7</v>
      </c>
      <c r="F44" s="62">
        <v>0</v>
      </c>
      <c r="G44" s="71">
        <f>F44*E44</f>
        <v>0</v>
      </c>
    </row>
    <row r="45" spans="1:7" ht="15" thickBot="1" x14ac:dyDescent="0.35">
      <c r="A45" s="5" t="s">
        <v>63</v>
      </c>
      <c r="B45" s="8"/>
      <c r="C45" s="6" t="s">
        <v>64</v>
      </c>
      <c r="D45" s="7" t="s">
        <v>9</v>
      </c>
      <c r="E45" s="5">
        <v>1</v>
      </c>
      <c r="F45" s="62">
        <v>0</v>
      </c>
      <c r="G45" s="69">
        <f>F45*E45</f>
        <v>0</v>
      </c>
    </row>
    <row r="46" spans="1:7" ht="21" customHeight="1" thickBot="1" x14ac:dyDescent="0.35">
      <c r="A46" s="145" t="s">
        <v>14</v>
      </c>
      <c r="B46" s="146"/>
      <c r="C46" s="146"/>
      <c r="D46" s="146"/>
      <c r="E46" s="146"/>
      <c r="F46" s="147"/>
      <c r="G46" s="152">
        <f>SUM(G38:G45)</f>
        <v>0</v>
      </c>
    </row>
    <row r="47" spans="1:7" ht="15" thickBot="1" x14ac:dyDescent="0.35">
      <c r="A47" s="25"/>
    </row>
    <row r="48" spans="1:7" x14ac:dyDescent="0.3">
      <c r="A48" s="22" t="s">
        <v>0</v>
      </c>
      <c r="B48" s="110" t="s">
        <v>2</v>
      </c>
      <c r="C48" s="110" t="s">
        <v>3</v>
      </c>
      <c r="D48" s="110" t="s">
        <v>4</v>
      </c>
      <c r="E48" s="110" t="s">
        <v>5</v>
      </c>
      <c r="F48" s="113" t="s">
        <v>6</v>
      </c>
      <c r="G48" s="66" t="s">
        <v>7</v>
      </c>
    </row>
    <row r="49" spans="1:7" ht="15" thickBot="1" x14ac:dyDescent="0.35">
      <c r="A49" s="17" t="s">
        <v>1</v>
      </c>
      <c r="B49" s="111"/>
      <c r="C49" s="111"/>
      <c r="D49" s="111"/>
      <c r="E49" s="111"/>
      <c r="F49" s="114"/>
      <c r="G49" s="74" t="s">
        <v>8</v>
      </c>
    </row>
    <row r="50" spans="1:7" ht="21" customHeight="1" thickBot="1" x14ac:dyDescent="0.35">
      <c r="A50" s="149" t="s">
        <v>15</v>
      </c>
      <c r="B50" s="150"/>
      <c r="C50" s="150"/>
      <c r="D50" s="150"/>
      <c r="E50" s="150"/>
      <c r="F50" s="151"/>
      <c r="G50" s="148">
        <f>G46</f>
        <v>0</v>
      </c>
    </row>
    <row r="51" spans="1:7" x14ac:dyDescent="0.3">
      <c r="A51" s="5" t="s">
        <v>65</v>
      </c>
      <c r="B51" s="3"/>
      <c r="C51" s="6" t="s">
        <v>66</v>
      </c>
      <c r="D51" s="7" t="s">
        <v>67</v>
      </c>
      <c r="E51" s="28">
        <v>36</v>
      </c>
      <c r="F51" s="62">
        <v>0</v>
      </c>
      <c r="G51" s="71">
        <f>F51*E51</f>
        <v>0</v>
      </c>
    </row>
    <row r="52" spans="1:7" x14ac:dyDescent="0.3">
      <c r="A52" s="5" t="s">
        <v>68</v>
      </c>
      <c r="B52" s="24"/>
      <c r="C52" s="6" t="s">
        <v>69</v>
      </c>
      <c r="D52" s="5"/>
      <c r="E52" s="5"/>
      <c r="F52" s="64"/>
      <c r="G52" s="64"/>
    </row>
    <row r="53" spans="1:7" x14ac:dyDescent="0.3">
      <c r="A53" s="5"/>
      <c r="B53" s="24"/>
      <c r="C53" s="6" t="s">
        <v>70</v>
      </c>
      <c r="D53" s="5" t="s">
        <v>13</v>
      </c>
      <c r="E53" s="5">
        <v>1</v>
      </c>
      <c r="F53" s="64"/>
      <c r="G53" s="64">
        <v>-5000</v>
      </c>
    </row>
    <row r="54" spans="1:7" x14ac:dyDescent="0.3">
      <c r="A54" s="23"/>
      <c r="B54" s="3"/>
      <c r="C54" s="6" t="s">
        <v>71</v>
      </c>
      <c r="D54" s="7" t="s">
        <v>72</v>
      </c>
      <c r="E54" s="7">
        <v>1</v>
      </c>
      <c r="F54" s="62"/>
      <c r="G54" s="62">
        <v>-500</v>
      </c>
    </row>
    <row r="55" spans="1:7" ht="15" thickBot="1" x14ac:dyDescent="0.35">
      <c r="A55" s="23"/>
      <c r="B55" s="3"/>
      <c r="C55" s="6"/>
      <c r="D55" s="59"/>
      <c r="E55" s="153"/>
      <c r="F55" s="154"/>
      <c r="G55" s="62"/>
    </row>
    <row r="56" spans="1:7" ht="15" thickBot="1" x14ac:dyDescent="0.35">
      <c r="A56" s="158">
        <v>1500</v>
      </c>
      <c r="B56" s="159" t="s">
        <v>17</v>
      </c>
      <c r="C56" s="160"/>
      <c r="D56" s="159" t="s">
        <v>218</v>
      </c>
      <c r="E56" s="161"/>
      <c r="F56" s="162"/>
      <c r="G56" s="163">
        <f>SUM(G50:G55)</f>
        <v>-5500</v>
      </c>
    </row>
  </sheetData>
  <mergeCells count="39">
    <mergeCell ref="A34:F34"/>
    <mergeCell ref="A38:F38"/>
    <mergeCell ref="A46:F46"/>
    <mergeCell ref="A50:F50"/>
    <mergeCell ref="B56:C56"/>
    <mergeCell ref="A31:A32"/>
    <mergeCell ref="A2:G2"/>
    <mergeCell ref="B3:B4"/>
    <mergeCell ref="C3:C4"/>
    <mergeCell ref="D3:D4"/>
    <mergeCell ref="E3:E4"/>
    <mergeCell ref="F3:F4"/>
    <mergeCell ref="A7:A8"/>
    <mergeCell ref="B7:B8"/>
    <mergeCell ref="A17:A18"/>
    <mergeCell ref="B17:B18"/>
    <mergeCell ref="D17:D18"/>
    <mergeCell ref="E17:E18"/>
    <mergeCell ref="F17:F18"/>
    <mergeCell ref="D56:F56"/>
    <mergeCell ref="B48:B49"/>
    <mergeCell ref="C48:C49"/>
    <mergeCell ref="D48:D49"/>
    <mergeCell ref="E48:E49"/>
    <mergeCell ref="F48:F49"/>
    <mergeCell ref="B31:B32"/>
    <mergeCell ref="F36:F37"/>
    <mergeCell ref="A19:A20"/>
    <mergeCell ref="B19:B20"/>
    <mergeCell ref="A27:A28"/>
    <mergeCell ref="B27:B28"/>
    <mergeCell ref="G17:G18"/>
    <mergeCell ref="A1:G1"/>
    <mergeCell ref="A40:A41"/>
    <mergeCell ref="B40:B41"/>
    <mergeCell ref="B36:B37"/>
    <mergeCell ref="C36:C37"/>
    <mergeCell ref="D36:D37"/>
    <mergeCell ref="E36:E37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6"/>
  <sheetViews>
    <sheetView topLeftCell="A24" zoomScaleNormal="100" workbookViewId="0">
      <selection activeCell="L43" sqref="L43"/>
    </sheetView>
  </sheetViews>
  <sheetFormatPr defaultRowHeight="14.4" x14ac:dyDescent="0.3"/>
  <cols>
    <col min="3" max="3" width="36.88671875" customWidth="1"/>
    <col min="4" max="4" width="9.109375" style="26"/>
    <col min="5" max="5" width="10.88671875" style="26" customWidth="1"/>
    <col min="6" max="6" width="12.33203125" style="63" customWidth="1"/>
    <col min="7" max="7" width="13.88671875" style="63" customWidth="1"/>
  </cols>
  <sheetData>
    <row r="1" spans="1:7" x14ac:dyDescent="0.3">
      <c r="A1" s="105" t="s">
        <v>216</v>
      </c>
      <c r="B1" s="105"/>
      <c r="C1" s="105"/>
      <c r="D1" s="105"/>
      <c r="E1" s="105"/>
      <c r="F1" s="105"/>
      <c r="G1" s="105"/>
    </row>
    <row r="2" spans="1:7" ht="15" thickBot="1" x14ac:dyDescent="0.35">
      <c r="A2" s="156" t="s">
        <v>221</v>
      </c>
      <c r="B2" s="156"/>
      <c r="C2" s="156"/>
      <c r="D2" s="156"/>
      <c r="E2" s="156"/>
      <c r="F2" s="156"/>
      <c r="G2" s="156"/>
    </row>
    <row r="3" spans="1:7" ht="15" customHeight="1" x14ac:dyDescent="0.3">
      <c r="A3" s="15" t="s">
        <v>0</v>
      </c>
      <c r="B3" s="110" t="s">
        <v>2</v>
      </c>
      <c r="C3" s="110" t="s">
        <v>3</v>
      </c>
      <c r="D3" s="110" t="s">
        <v>4</v>
      </c>
      <c r="E3" s="110" t="s">
        <v>5</v>
      </c>
      <c r="F3" s="113" t="s">
        <v>6</v>
      </c>
      <c r="G3" s="113" t="s">
        <v>219</v>
      </c>
    </row>
    <row r="4" spans="1:7" ht="15" thickBot="1" x14ac:dyDescent="0.35">
      <c r="A4" s="2" t="s">
        <v>1</v>
      </c>
      <c r="B4" s="128"/>
      <c r="C4" s="115"/>
      <c r="D4" s="128"/>
      <c r="E4" s="128"/>
      <c r="F4" s="130"/>
      <c r="G4" s="130"/>
    </row>
    <row r="5" spans="1:7" x14ac:dyDescent="0.3">
      <c r="A5" s="127">
        <v>1800</v>
      </c>
      <c r="B5" s="3"/>
      <c r="C5" s="129" t="s">
        <v>73</v>
      </c>
      <c r="D5" s="19"/>
      <c r="E5" s="19"/>
      <c r="F5" s="62"/>
      <c r="G5" s="62"/>
    </row>
    <row r="6" spans="1:7" x14ac:dyDescent="0.3">
      <c r="A6" s="107" t="s">
        <v>74</v>
      </c>
      <c r="B6" s="108"/>
      <c r="C6" s="6" t="s">
        <v>75</v>
      </c>
      <c r="D6" s="107" t="s">
        <v>77</v>
      </c>
      <c r="E6" s="107">
        <v>9</v>
      </c>
      <c r="F6" s="109">
        <v>0</v>
      </c>
      <c r="G6" s="109">
        <f>F6*E6</f>
        <v>0</v>
      </c>
    </row>
    <row r="7" spans="1:7" x14ac:dyDescent="0.3">
      <c r="A7" s="107"/>
      <c r="B7" s="108"/>
      <c r="C7" s="6" t="s">
        <v>76</v>
      </c>
      <c r="D7" s="107"/>
      <c r="E7" s="107"/>
      <c r="F7" s="109"/>
      <c r="G7" s="109"/>
    </row>
    <row r="8" spans="1:7" x14ac:dyDescent="0.3">
      <c r="A8" s="8"/>
      <c r="B8" s="3"/>
      <c r="C8" s="6" t="s">
        <v>78</v>
      </c>
      <c r="D8" s="7" t="s">
        <v>77</v>
      </c>
      <c r="E8" s="7">
        <v>9</v>
      </c>
      <c r="F8" s="62">
        <v>0</v>
      </c>
      <c r="G8" s="62">
        <f t="shared" ref="G8:G13" si="0">F8*E8</f>
        <v>0</v>
      </c>
    </row>
    <row r="9" spans="1:7" x14ac:dyDescent="0.3">
      <c r="A9" s="8"/>
      <c r="B9" s="3"/>
      <c r="C9" s="6" t="s">
        <v>79</v>
      </c>
      <c r="D9" s="7" t="s">
        <v>77</v>
      </c>
      <c r="E9" s="7">
        <v>9</v>
      </c>
      <c r="F9" s="62">
        <v>0</v>
      </c>
      <c r="G9" s="62">
        <f t="shared" si="0"/>
        <v>0</v>
      </c>
    </row>
    <row r="10" spans="1:7" x14ac:dyDescent="0.3">
      <c r="A10" s="8"/>
      <c r="B10" s="3"/>
      <c r="C10" s="6" t="s">
        <v>182</v>
      </c>
      <c r="D10" s="7" t="s">
        <v>77</v>
      </c>
      <c r="E10" s="7">
        <v>9</v>
      </c>
      <c r="F10" s="62">
        <v>0</v>
      </c>
      <c r="G10" s="62">
        <f t="shared" si="0"/>
        <v>0</v>
      </c>
    </row>
    <row r="11" spans="1:7" x14ac:dyDescent="0.3">
      <c r="A11" s="8"/>
      <c r="B11" s="3"/>
      <c r="C11" s="6" t="s">
        <v>80</v>
      </c>
      <c r="D11" s="7" t="s">
        <v>77</v>
      </c>
      <c r="E11" s="7">
        <v>9</v>
      </c>
      <c r="F11" s="62">
        <v>0</v>
      </c>
      <c r="G11" s="62">
        <f t="shared" si="0"/>
        <v>0</v>
      </c>
    </row>
    <row r="12" spans="1:7" x14ac:dyDescent="0.3">
      <c r="A12" s="8"/>
      <c r="B12" s="3"/>
      <c r="C12" s="6" t="s">
        <v>183</v>
      </c>
      <c r="D12" s="7" t="s">
        <v>77</v>
      </c>
      <c r="E12" s="7">
        <v>9</v>
      </c>
      <c r="F12" s="62">
        <v>0</v>
      </c>
      <c r="G12" s="62">
        <f t="shared" si="0"/>
        <v>0</v>
      </c>
    </row>
    <row r="13" spans="1:7" ht="20.399999999999999" x14ac:dyDescent="0.3">
      <c r="A13" s="107" t="s">
        <v>81</v>
      </c>
      <c r="B13" s="108"/>
      <c r="C13" s="6" t="s">
        <v>82</v>
      </c>
      <c r="D13" s="107" t="s">
        <v>77</v>
      </c>
      <c r="E13" s="107">
        <v>9</v>
      </c>
      <c r="F13" s="109">
        <v>0</v>
      </c>
      <c r="G13" s="109">
        <f t="shared" si="0"/>
        <v>0</v>
      </c>
    </row>
    <row r="14" spans="1:7" x14ac:dyDescent="0.3">
      <c r="A14" s="107"/>
      <c r="B14" s="108"/>
      <c r="C14" s="6" t="s">
        <v>76</v>
      </c>
      <c r="D14" s="107"/>
      <c r="E14" s="107"/>
      <c r="F14" s="109"/>
      <c r="G14" s="109"/>
    </row>
    <row r="15" spans="1:7" x14ac:dyDescent="0.3">
      <c r="A15" s="8"/>
      <c r="B15" s="3"/>
      <c r="C15" s="6" t="s">
        <v>78</v>
      </c>
      <c r="D15" s="7" t="s">
        <v>77</v>
      </c>
      <c r="E15" s="7">
        <v>9</v>
      </c>
      <c r="F15" s="62">
        <v>0</v>
      </c>
      <c r="G15" s="62">
        <f t="shared" ref="G15:G20" si="1">F15*E15</f>
        <v>0</v>
      </c>
    </row>
    <row r="16" spans="1:7" x14ac:dyDescent="0.3">
      <c r="A16" s="8"/>
      <c r="B16" s="3"/>
      <c r="C16" s="6" t="s">
        <v>79</v>
      </c>
      <c r="D16" s="7" t="s">
        <v>77</v>
      </c>
      <c r="E16" s="7">
        <v>9</v>
      </c>
      <c r="F16" s="62">
        <v>0</v>
      </c>
      <c r="G16" s="62">
        <f t="shared" si="1"/>
        <v>0</v>
      </c>
    </row>
    <row r="17" spans="1:7" x14ac:dyDescent="0.3">
      <c r="A17" s="8"/>
      <c r="B17" s="3"/>
      <c r="C17" s="6" t="s">
        <v>182</v>
      </c>
      <c r="D17" s="7" t="s">
        <v>77</v>
      </c>
      <c r="E17" s="7">
        <v>9</v>
      </c>
      <c r="F17" s="62">
        <v>0</v>
      </c>
      <c r="G17" s="62">
        <f t="shared" si="1"/>
        <v>0</v>
      </c>
    </row>
    <row r="18" spans="1:7" x14ac:dyDescent="0.3">
      <c r="A18" s="8"/>
      <c r="B18" s="3"/>
      <c r="C18" s="6" t="s">
        <v>80</v>
      </c>
      <c r="D18" s="7" t="s">
        <v>77</v>
      </c>
      <c r="E18" s="7">
        <v>9</v>
      </c>
      <c r="F18" s="62">
        <v>0</v>
      </c>
      <c r="G18" s="62">
        <f t="shared" si="1"/>
        <v>0</v>
      </c>
    </row>
    <row r="19" spans="1:7" x14ac:dyDescent="0.3">
      <c r="A19" s="8"/>
      <c r="B19" s="3"/>
      <c r="C19" s="6" t="s">
        <v>183</v>
      </c>
      <c r="D19" s="7" t="s">
        <v>77</v>
      </c>
      <c r="E19" s="7">
        <v>9</v>
      </c>
      <c r="F19" s="62">
        <v>0</v>
      </c>
      <c r="G19" s="62">
        <f t="shared" si="1"/>
        <v>0</v>
      </c>
    </row>
    <row r="20" spans="1:7" x14ac:dyDescent="0.3">
      <c r="A20" s="108"/>
      <c r="B20" s="108"/>
      <c r="C20" s="6" t="s">
        <v>83</v>
      </c>
      <c r="D20" s="107" t="s">
        <v>77</v>
      </c>
      <c r="E20" s="107">
        <v>9</v>
      </c>
      <c r="F20" s="109">
        <v>0</v>
      </c>
      <c r="G20" s="109">
        <f t="shared" si="1"/>
        <v>0</v>
      </c>
    </row>
    <row r="21" spans="1:7" x14ac:dyDescent="0.3">
      <c r="A21" s="108"/>
      <c r="B21" s="108"/>
      <c r="C21" s="6" t="s">
        <v>76</v>
      </c>
      <c r="D21" s="107"/>
      <c r="E21" s="107"/>
      <c r="F21" s="109"/>
      <c r="G21" s="109"/>
    </row>
    <row r="22" spans="1:7" x14ac:dyDescent="0.3">
      <c r="A22" s="8"/>
      <c r="B22" s="3"/>
      <c r="C22" s="6" t="s">
        <v>78</v>
      </c>
      <c r="D22" s="7" t="s">
        <v>77</v>
      </c>
      <c r="E22" s="7">
        <v>9</v>
      </c>
      <c r="F22" s="62">
        <v>0</v>
      </c>
      <c r="G22" s="62">
        <f>F22*E22</f>
        <v>0</v>
      </c>
    </row>
    <row r="23" spans="1:7" x14ac:dyDescent="0.3">
      <c r="A23" s="8"/>
      <c r="B23" s="3"/>
      <c r="C23" s="6" t="s">
        <v>79</v>
      </c>
      <c r="D23" s="7" t="s">
        <v>77</v>
      </c>
      <c r="E23" s="7">
        <v>9</v>
      </c>
      <c r="F23" s="62">
        <v>0</v>
      </c>
      <c r="G23" s="62">
        <f>F23*E23</f>
        <v>0</v>
      </c>
    </row>
    <row r="24" spans="1:7" x14ac:dyDescent="0.3">
      <c r="A24" s="8"/>
      <c r="B24" s="3"/>
      <c r="C24" s="6" t="s">
        <v>182</v>
      </c>
      <c r="D24" s="7" t="s">
        <v>77</v>
      </c>
      <c r="E24" s="7">
        <v>9</v>
      </c>
      <c r="F24" s="62">
        <v>0</v>
      </c>
      <c r="G24" s="62">
        <f>F24*E24</f>
        <v>0</v>
      </c>
    </row>
    <row r="25" spans="1:7" x14ac:dyDescent="0.3">
      <c r="A25" s="8"/>
      <c r="B25" s="3"/>
      <c r="C25" s="6" t="s">
        <v>80</v>
      </c>
      <c r="D25" s="7" t="s">
        <v>77</v>
      </c>
      <c r="E25" s="7">
        <v>9</v>
      </c>
      <c r="F25" s="62">
        <v>0</v>
      </c>
      <c r="G25" s="62">
        <f>F25*E25</f>
        <v>0</v>
      </c>
    </row>
    <row r="26" spans="1:7" x14ac:dyDescent="0.3">
      <c r="A26" s="8"/>
      <c r="B26" s="3"/>
      <c r="C26" s="6" t="s">
        <v>183</v>
      </c>
      <c r="D26" s="7" t="s">
        <v>77</v>
      </c>
      <c r="E26" s="7">
        <v>9</v>
      </c>
      <c r="F26" s="62">
        <v>0</v>
      </c>
      <c r="G26" s="62">
        <f>F26*E26</f>
        <v>0</v>
      </c>
    </row>
    <row r="27" spans="1:7" ht="15" thickBot="1" x14ac:dyDescent="0.35">
      <c r="A27" s="20" t="s">
        <v>84</v>
      </c>
      <c r="B27" s="24"/>
      <c r="C27" s="6" t="s">
        <v>85</v>
      </c>
      <c r="D27" s="5"/>
      <c r="E27" s="5"/>
      <c r="F27" s="64"/>
      <c r="G27" s="64"/>
    </row>
    <row r="28" spans="1:7" ht="21" customHeight="1" thickBot="1" x14ac:dyDescent="0.35">
      <c r="A28" s="145" t="s">
        <v>14</v>
      </c>
      <c r="B28" s="146"/>
      <c r="C28" s="146"/>
      <c r="D28" s="146"/>
      <c r="E28" s="146"/>
      <c r="F28" s="147"/>
      <c r="G28" s="152">
        <f>SUM(G6:G26)</f>
        <v>0</v>
      </c>
    </row>
    <row r="29" spans="1:7" ht="15" thickBot="1" x14ac:dyDescent="0.35">
      <c r="A29" s="16"/>
    </row>
    <row r="30" spans="1:7" x14ac:dyDescent="0.3">
      <c r="A30" s="15" t="s">
        <v>0</v>
      </c>
      <c r="B30" s="110" t="s">
        <v>2</v>
      </c>
      <c r="C30" s="110" t="s">
        <v>3</v>
      </c>
      <c r="D30" s="110" t="s">
        <v>4</v>
      </c>
      <c r="E30" s="110" t="s">
        <v>5</v>
      </c>
      <c r="F30" s="113" t="s">
        <v>6</v>
      </c>
      <c r="G30" s="75" t="s">
        <v>7</v>
      </c>
    </row>
    <row r="31" spans="1:7" ht="15" thickBot="1" x14ac:dyDescent="0.35">
      <c r="A31" s="2" t="s">
        <v>1</v>
      </c>
      <c r="B31" s="115"/>
      <c r="C31" s="115"/>
      <c r="D31" s="115"/>
      <c r="E31" s="115"/>
      <c r="F31" s="116"/>
      <c r="G31" s="80" t="s">
        <v>8</v>
      </c>
    </row>
    <row r="32" spans="1:7" ht="21" customHeight="1" thickBot="1" x14ac:dyDescent="0.35">
      <c r="A32" s="145" t="s">
        <v>15</v>
      </c>
      <c r="B32" s="146"/>
      <c r="C32" s="146"/>
      <c r="D32" s="146"/>
      <c r="E32" s="146"/>
      <c r="F32" s="147"/>
      <c r="G32" s="155">
        <f>G28</f>
        <v>0</v>
      </c>
    </row>
    <row r="33" spans="1:7" x14ac:dyDescent="0.3">
      <c r="A33" s="8"/>
      <c r="B33" s="3"/>
      <c r="C33" s="6" t="s">
        <v>185</v>
      </c>
      <c r="D33" s="7" t="s">
        <v>181</v>
      </c>
      <c r="E33" s="7">
        <v>9</v>
      </c>
      <c r="F33" s="62">
        <v>0</v>
      </c>
      <c r="G33" s="62">
        <f>F33*E33</f>
        <v>0</v>
      </c>
    </row>
    <row r="34" spans="1:7" ht="20.399999999999999" x14ac:dyDescent="0.3">
      <c r="A34" s="8"/>
      <c r="B34" s="3"/>
      <c r="C34" s="6" t="s">
        <v>186</v>
      </c>
      <c r="D34" s="7" t="s">
        <v>181</v>
      </c>
      <c r="E34" s="7">
        <v>9</v>
      </c>
      <c r="F34" s="62">
        <v>0</v>
      </c>
      <c r="G34" s="62">
        <f>F34*E34</f>
        <v>0</v>
      </c>
    </row>
    <row r="35" spans="1:7" x14ac:dyDescent="0.3">
      <c r="A35" s="8"/>
      <c r="B35" s="3"/>
      <c r="C35" s="6" t="s">
        <v>187</v>
      </c>
      <c r="D35" s="7" t="s">
        <v>181</v>
      </c>
      <c r="E35" s="7">
        <v>9</v>
      </c>
      <c r="F35" s="62">
        <v>0</v>
      </c>
      <c r="G35" s="62">
        <f t="shared" ref="G35:G41" si="2">F35*E35</f>
        <v>0</v>
      </c>
    </row>
    <row r="36" spans="1:7" x14ac:dyDescent="0.3">
      <c r="A36" s="8"/>
      <c r="B36" s="3"/>
      <c r="C36" s="6" t="s">
        <v>188</v>
      </c>
      <c r="D36" s="7" t="s">
        <v>181</v>
      </c>
      <c r="E36" s="7">
        <v>9</v>
      </c>
      <c r="F36" s="62">
        <v>0</v>
      </c>
      <c r="G36" s="62">
        <f t="shared" si="2"/>
        <v>0</v>
      </c>
    </row>
    <row r="37" spans="1:7" x14ac:dyDescent="0.3">
      <c r="A37" s="8"/>
      <c r="B37" s="3"/>
      <c r="C37" s="6" t="s">
        <v>189</v>
      </c>
      <c r="D37" s="7" t="s">
        <v>181</v>
      </c>
      <c r="E37" s="7">
        <v>9</v>
      </c>
      <c r="F37" s="62">
        <v>0</v>
      </c>
      <c r="G37" s="62">
        <f t="shared" si="2"/>
        <v>0</v>
      </c>
    </row>
    <row r="38" spans="1:7" x14ac:dyDescent="0.3">
      <c r="A38" s="8"/>
      <c r="B38" s="3"/>
      <c r="C38" s="6" t="s">
        <v>191</v>
      </c>
      <c r="D38" s="5" t="s">
        <v>181</v>
      </c>
      <c r="E38" s="5">
        <v>9</v>
      </c>
      <c r="F38" s="64">
        <v>0</v>
      </c>
      <c r="G38" s="62">
        <f t="shared" si="2"/>
        <v>0</v>
      </c>
    </row>
    <row r="39" spans="1:7" x14ac:dyDescent="0.3">
      <c r="A39" s="8"/>
      <c r="B39" s="3"/>
      <c r="C39" s="6" t="s">
        <v>192</v>
      </c>
      <c r="D39" s="7" t="s">
        <v>181</v>
      </c>
      <c r="E39" s="7">
        <v>9</v>
      </c>
      <c r="F39" s="62">
        <v>0</v>
      </c>
      <c r="G39" s="62">
        <f t="shared" si="2"/>
        <v>0</v>
      </c>
    </row>
    <row r="40" spans="1:7" x14ac:dyDescent="0.3">
      <c r="A40" s="8"/>
      <c r="B40" s="3"/>
      <c r="C40" s="6" t="s">
        <v>193</v>
      </c>
      <c r="D40" s="7" t="s">
        <v>181</v>
      </c>
      <c r="E40" s="7">
        <v>9</v>
      </c>
      <c r="F40" s="62">
        <v>0</v>
      </c>
      <c r="G40" s="62">
        <f t="shared" si="2"/>
        <v>0</v>
      </c>
    </row>
    <row r="41" spans="1:7" x14ac:dyDescent="0.3">
      <c r="A41" s="20" t="s">
        <v>86</v>
      </c>
      <c r="B41" s="24"/>
      <c r="C41" s="6" t="s">
        <v>87</v>
      </c>
      <c r="D41" s="5"/>
      <c r="E41" s="5"/>
      <c r="F41" s="64"/>
      <c r="G41" s="62">
        <f t="shared" si="2"/>
        <v>0</v>
      </c>
    </row>
    <row r="42" spans="1:7" x14ac:dyDescent="0.3">
      <c r="A42" s="20"/>
      <c r="B42" s="24"/>
      <c r="C42" s="6" t="s">
        <v>88</v>
      </c>
      <c r="D42" s="5" t="s">
        <v>9</v>
      </c>
      <c r="E42" s="5">
        <v>1</v>
      </c>
      <c r="F42" s="64">
        <v>1500000</v>
      </c>
      <c r="G42" s="64">
        <f>F42*E42</f>
        <v>1500000</v>
      </c>
    </row>
    <row r="43" spans="1:7" x14ac:dyDescent="0.3">
      <c r="A43" s="8"/>
      <c r="B43" s="3"/>
      <c r="C43" s="6" t="s">
        <v>89</v>
      </c>
      <c r="D43" s="7" t="s">
        <v>11</v>
      </c>
      <c r="E43" s="21">
        <f>G42</f>
        <v>1500000</v>
      </c>
      <c r="F43" s="81">
        <v>0</v>
      </c>
      <c r="G43" s="62">
        <f>F43*E43</f>
        <v>0</v>
      </c>
    </row>
    <row r="44" spans="1:7" x14ac:dyDescent="0.3">
      <c r="A44" s="20" t="s">
        <v>90</v>
      </c>
      <c r="B44" s="24"/>
      <c r="C44" s="6" t="s">
        <v>91</v>
      </c>
      <c r="D44" s="5"/>
      <c r="E44" s="5"/>
      <c r="F44" s="64"/>
      <c r="G44" s="64"/>
    </row>
    <row r="45" spans="1:7" ht="15" thickBot="1" x14ac:dyDescent="0.35">
      <c r="A45" s="8"/>
      <c r="B45" s="126"/>
      <c r="C45" s="6" t="s">
        <v>190</v>
      </c>
      <c r="D45" s="7" t="s">
        <v>181</v>
      </c>
      <c r="E45" s="7">
        <v>9</v>
      </c>
      <c r="F45" s="62">
        <v>0</v>
      </c>
      <c r="G45" s="132">
        <f>F45*E45</f>
        <v>0</v>
      </c>
    </row>
    <row r="46" spans="1:7" ht="15" thickBot="1" x14ac:dyDescent="0.35">
      <c r="A46" s="164">
        <v>1800</v>
      </c>
      <c r="B46" s="165" t="s">
        <v>93</v>
      </c>
      <c r="C46" s="166"/>
      <c r="D46" s="167" t="s">
        <v>220</v>
      </c>
      <c r="E46" s="165"/>
      <c r="F46" s="166"/>
      <c r="G46" s="168">
        <f>SUM(G32:G45)</f>
        <v>1500000</v>
      </c>
    </row>
  </sheetData>
  <mergeCells count="35">
    <mergeCell ref="A28:F28"/>
    <mergeCell ref="A32:F32"/>
    <mergeCell ref="B46:C46"/>
    <mergeCell ref="A2:G2"/>
    <mergeCell ref="B3:B4"/>
    <mergeCell ref="C3:C4"/>
    <mergeCell ref="D3:D4"/>
    <mergeCell ref="E3:E4"/>
    <mergeCell ref="F3:F4"/>
    <mergeCell ref="G3:G4"/>
    <mergeCell ref="G6:G7"/>
    <mergeCell ref="A13:A14"/>
    <mergeCell ref="B13:B14"/>
    <mergeCell ref="D13:D14"/>
    <mergeCell ref="E13:E14"/>
    <mergeCell ref="F13:F14"/>
    <mergeCell ref="G13:G14"/>
    <mergeCell ref="A6:A7"/>
    <mergeCell ref="B6:B7"/>
    <mergeCell ref="D6:D7"/>
    <mergeCell ref="E6:E7"/>
    <mergeCell ref="F6:F7"/>
    <mergeCell ref="A1:G1"/>
    <mergeCell ref="D46:F46"/>
    <mergeCell ref="B30:B31"/>
    <mergeCell ref="C30:C31"/>
    <mergeCell ref="D30:D31"/>
    <mergeCell ref="E30:E31"/>
    <mergeCell ref="F30:F31"/>
    <mergeCell ref="A20:A21"/>
    <mergeCell ref="B20:B21"/>
    <mergeCell ref="D20:D21"/>
    <mergeCell ref="E20:E21"/>
    <mergeCell ref="F20:F21"/>
    <mergeCell ref="G20:G21"/>
  </mergeCells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7"/>
  <sheetViews>
    <sheetView topLeftCell="A3" zoomScaleNormal="100" workbookViewId="0">
      <selection activeCell="J17" sqref="J17"/>
    </sheetView>
  </sheetViews>
  <sheetFormatPr defaultRowHeight="14.4" x14ac:dyDescent="0.3"/>
  <cols>
    <col min="3" max="3" width="45.88671875" customWidth="1"/>
    <col min="4" max="5" width="9.109375" style="26"/>
    <col min="6" max="6" width="10.6640625" style="79" bestFit="1" customWidth="1"/>
    <col min="7" max="7" width="14.6640625" style="79" bestFit="1" customWidth="1"/>
    <col min="8" max="8" width="9.109375" style="26"/>
  </cols>
  <sheetData>
    <row r="1" spans="1:7" x14ac:dyDescent="0.3">
      <c r="A1" s="105" t="s">
        <v>215</v>
      </c>
      <c r="B1" s="105"/>
      <c r="C1" s="105"/>
      <c r="D1" s="105"/>
      <c r="E1" s="105"/>
      <c r="F1" s="105"/>
      <c r="G1" s="105"/>
    </row>
    <row r="2" spans="1:7" ht="15" thickBot="1" x14ac:dyDescent="0.35">
      <c r="A2" s="156" t="s">
        <v>221</v>
      </c>
      <c r="B2" s="156"/>
      <c r="C2" s="156"/>
      <c r="D2" s="156"/>
      <c r="E2" s="156"/>
      <c r="F2" s="156"/>
      <c r="G2" s="156"/>
    </row>
    <row r="3" spans="1:7" x14ac:dyDescent="0.3">
      <c r="A3" s="1" t="s">
        <v>0</v>
      </c>
      <c r="B3" s="110" t="s">
        <v>2</v>
      </c>
      <c r="C3" s="110" t="s">
        <v>3</v>
      </c>
      <c r="D3" s="110" t="s">
        <v>4</v>
      </c>
      <c r="E3" s="110" t="s">
        <v>5</v>
      </c>
      <c r="F3" s="113" t="s">
        <v>6</v>
      </c>
      <c r="G3" s="75" t="s">
        <v>7</v>
      </c>
    </row>
    <row r="4" spans="1:7" ht="15" thickBot="1" x14ac:dyDescent="0.35">
      <c r="A4" s="2" t="s">
        <v>1</v>
      </c>
      <c r="B4" s="115"/>
      <c r="C4" s="128"/>
      <c r="D4" s="115"/>
      <c r="E4" s="128"/>
      <c r="F4" s="116"/>
      <c r="G4" s="76" t="s">
        <v>8</v>
      </c>
    </row>
    <row r="5" spans="1:7" x14ac:dyDescent="0.3">
      <c r="A5" s="127">
        <v>2400</v>
      </c>
      <c r="B5" s="133"/>
      <c r="C5" s="14" t="s">
        <v>94</v>
      </c>
      <c r="D5" s="135"/>
      <c r="E5" s="19"/>
      <c r="F5" s="136"/>
      <c r="G5" s="136"/>
    </row>
    <row r="6" spans="1:7" x14ac:dyDescent="0.3">
      <c r="A6" s="5" t="s">
        <v>95</v>
      </c>
      <c r="B6" s="3"/>
      <c r="C6" s="6" t="s">
        <v>96</v>
      </c>
      <c r="D6" s="19"/>
      <c r="E6" s="19"/>
      <c r="F6" s="77"/>
      <c r="G6" s="77"/>
    </row>
    <row r="7" spans="1:7" x14ac:dyDescent="0.3">
      <c r="A7" s="8"/>
      <c r="B7" s="7" t="s">
        <v>27</v>
      </c>
      <c r="C7" s="6" t="s">
        <v>97</v>
      </c>
      <c r="D7" s="7" t="s">
        <v>42</v>
      </c>
      <c r="E7" s="7">
        <v>1</v>
      </c>
      <c r="F7" s="77">
        <v>0</v>
      </c>
      <c r="G7" s="62" t="s">
        <v>184</v>
      </c>
    </row>
    <row r="8" spans="1:7" x14ac:dyDescent="0.3">
      <c r="A8" s="8"/>
      <c r="B8" s="7" t="s">
        <v>27</v>
      </c>
      <c r="C8" s="6" t="s">
        <v>98</v>
      </c>
      <c r="D8" s="7" t="s">
        <v>42</v>
      </c>
      <c r="E8" s="7">
        <v>1</v>
      </c>
      <c r="F8" s="77">
        <v>0</v>
      </c>
      <c r="G8" s="62" t="s">
        <v>184</v>
      </c>
    </row>
    <row r="9" spans="1:7" x14ac:dyDescent="0.3">
      <c r="A9" s="5" t="s">
        <v>99</v>
      </c>
      <c r="B9" s="3"/>
      <c r="C9" s="6" t="s">
        <v>100</v>
      </c>
      <c r="D9" s="19"/>
      <c r="E9" s="19"/>
      <c r="F9" s="77"/>
      <c r="G9" s="62"/>
    </row>
    <row r="10" spans="1:7" x14ac:dyDescent="0.3">
      <c r="A10" s="8"/>
      <c r="B10" s="7" t="s">
        <v>27</v>
      </c>
      <c r="C10" s="6" t="s">
        <v>97</v>
      </c>
      <c r="D10" s="7" t="s">
        <v>42</v>
      </c>
      <c r="E10" s="7">
        <v>1</v>
      </c>
      <c r="F10" s="62">
        <v>0</v>
      </c>
      <c r="G10" s="62" t="s">
        <v>184</v>
      </c>
    </row>
    <row r="11" spans="1:7" x14ac:dyDescent="0.3">
      <c r="A11" s="8"/>
      <c r="B11" s="7" t="s">
        <v>27</v>
      </c>
      <c r="C11" s="6" t="s">
        <v>98</v>
      </c>
      <c r="D11" s="7" t="s">
        <v>42</v>
      </c>
      <c r="E11" s="7">
        <v>1</v>
      </c>
      <c r="F11" s="62">
        <v>0</v>
      </c>
      <c r="G11" s="62" t="s">
        <v>184</v>
      </c>
    </row>
    <row r="12" spans="1:7" x14ac:dyDescent="0.3">
      <c r="A12" s="20" t="s">
        <v>101</v>
      </c>
      <c r="B12" s="24"/>
      <c r="C12" s="6" t="s">
        <v>102</v>
      </c>
      <c r="D12" s="5"/>
      <c r="E12" s="5"/>
      <c r="F12" s="78"/>
      <c r="G12" s="64"/>
    </row>
    <row r="13" spans="1:7" x14ac:dyDescent="0.3">
      <c r="A13" s="20"/>
      <c r="B13" s="24"/>
      <c r="C13" s="6" t="s">
        <v>103</v>
      </c>
      <c r="D13" s="5" t="s">
        <v>222</v>
      </c>
      <c r="E13" s="27">
        <v>1</v>
      </c>
      <c r="F13" s="78">
        <v>0</v>
      </c>
      <c r="G13" s="62" t="s">
        <v>184</v>
      </c>
    </row>
    <row r="14" spans="1:7" x14ac:dyDescent="0.3">
      <c r="A14" s="8"/>
      <c r="B14" s="3"/>
      <c r="C14" s="6" t="s">
        <v>104</v>
      </c>
      <c r="D14" s="5" t="s">
        <v>222</v>
      </c>
      <c r="E14" s="7">
        <v>1</v>
      </c>
      <c r="F14" s="77">
        <v>0</v>
      </c>
      <c r="G14" s="62" t="s">
        <v>184</v>
      </c>
    </row>
    <row r="15" spans="1:7" x14ac:dyDescent="0.3">
      <c r="A15" s="8"/>
      <c r="B15" s="3"/>
      <c r="C15" s="6" t="s">
        <v>105</v>
      </c>
      <c r="D15" s="5" t="s">
        <v>222</v>
      </c>
      <c r="E15" s="7">
        <v>1</v>
      </c>
      <c r="F15" s="77">
        <v>0</v>
      </c>
      <c r="G15" s="62" t="s">
        <v>184</v>
      </c>
    </row>
    <row r="16" spans="1:7" ht="15" thickBot="1" x14ac:dyDescent="0.35">
      <c r="A16" s="5" t="s">
        <v>106</v>
      </c>
      <c r="B16" s="3"/>
      <c r="C16" s="6" t="s">
        <v>107</v>
      </c>
      <c r="D16" s="7" t="s">
        <v>13</v>
      </c>
      <c r="E16" s="7">
        <v>1</v>
      </c>
      <c r="F16" s="77">
        <v>0</v>
      </c>
      <c r="G16" s="62" t="s">
        <v>184</v>
      </c>
    </row>
    <row r="17" spans="1:7" ht="22.2" customHeight="1" thickBot="1" x14ac:dyDescent="0.35">
      <c r="A17" s="158">
        <v>2400</v>
      </c>
      <c r="B17" s="159" t="s">
        <v>94</v>
      </c>
      <c r="C17" s="160"/>
      <c r="D17" s="159" t="s">
        <v>220</v>
      </c>
      <c r="E17" s="161"/>
      <c r="F17" s="160"/>
      <c r="G17" s="169"/>
    </row>
  </sheetData>
  <mergeCells count="9">
    <mergeCell ref="A1:G1"/>
    <mergeCell ref="D17:F17"/>
    <mergeCell ref="B3:B4"/>
    <mergeCell ref="C3:C4"/>
    <mergeCell ref="D3:D4"/>
    <mergeCell ref="E3:E4"/>
    <mergeCell ref="F3:F4"/>
    <mergeCell ref="A2:G2"/>
    <mergeCell ref="B17:C17"/>
  </mergeCells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0"/>
  <sheetViews>
    <sheetView zoomScaleNormal="100" workbookViewId="0">
      <selection activeCell="I15" sqref="I15"/>
    </sheetView>
  </sheetViews>
  <sheetFormatPr defaultRowHeight="14.4" x14ac:dyDescent="0.3"/>
  <cols>
    <col min="3" max="3" width="36.5546875" customWidth="1"/>
    <col min="4" max="6" width="9.109375" style="26"/>
    <col min="7" max="7" width="12.6640625" bestFit="1" customWidth="1"/>
  </cols>
  <sheetData>
    <row r="1" spans="1:7" x14ac:dyDescent="0.3">
      <c r="A1" s="105" t="s">
        <v>214</v>
      </c>
      <c r="B1" s="105"/>
      <c r="C1" s="105"/>
      <c r="D1" s="105"/>
      <c r="E1" s="105"/>
      <c r="F1" s="105"/>
      <c r="G1" s="105"/>
    </row>
    <row r="2" spans="1:7" ht="15" thickBot="1" x14ac:dyDescent="0.35">
      <c r="A2" s="156" t="s">
        <v>221</v>
      </c>
      <c r="B2" s="156"/>
      <c r="C2" s="156"/>
      <c r="D2" s="156"/>
      <c r="E2" s="156"/>
      <c r="F2" s="156"/>
      <c r="G2" s="156"/>
    </row>
    <row r="3" spans="1:7" x14ac:dyDescent="0.3">
      <c r="A3" s="1" t="s">
        <v>0</v>
      </c>
      <c r="B3" s="110" t="s">
        <v>2</v>
      </c>
      <c r="C3" s="110" t="s">
        <v>3</v>
      </c>
      <c r="D3" s="110" t="s">
        <v>4</v>
      </c>
      <c r="E3" s="110" t="s">
        <v>5</v>
      </c>
      <c r="F3" s="117" t="s">
        <v>6</v>
      </c>
      <c r="G3" s="66" t="s">
        <v>7</v>
      </c>
    </row>
    <row r="4" spans="1:7" ht="15" thickBot="1" x14ac:dyDescent="0.35">
      <c r="A4" s="137" t="s">
        <v>1</v>
      </c>
      <c r="B4" s="128"/>
      <c r="C4" s="115"/>
      <c r="D4" s="128"/>
      <c r="E4" s="115"/>
      <c r="F4" s="138"/>
      <c r="G4" s="139" t="s">
        <v>8</v>
      </c>
    </row>
    <row r="5" spans="1:7" x14ac:dyDescent="0.3">
      <c r="A5" s="2">
        <v>4100</v>
      </c>
      <c r="B5" s="3"/>
      <c r="C5" s="129" t="s">
        <v>108</v>
      </c>
      <c r="D5" s="19"/>
      <c r="E5" s="135"/>
      <c r="F5" s="82"/>
      <c r="G5" s="83"/>
    </row>
    <row r="6" spans="1:7" x14ac:dyDescent="0.3">
      <c r="A6" s="107" t="s">
        <v>109</v>
      </c>
      <c r="B6" s="24"/>
      <c r="C6" s="6" t="s">
        <v>110</v>
      </c>
      <c r="D6" s="5"/>
      <c r="E6" s="5"/>
      <c r="F6" s="84"/>
      <c r="G6" s="85"/>
    </row>
    <row r="7" spans="1:7" x14ac:dyDescent="0.3">
      <c r="A7" s="107"/>
      <c r="B7" s="24"/>
      <c r="C7" s="6" t="s">
        <v>111</v>
      </c>
      <c r="D7" s="5" t="s">
        <v>92</v>
      </c>
      <c r="E7" s="5">
        <v>172172</v>
      </c>
      <c r="F7" s="86">
        <v>0</v>
      </c>
      <c r="G7" s="65">
        <f>F7*E7</f>
        <v>0</v>
      </c>
    </row>
    <row r="8" spans="1:7" x14ac:dyDescent="0.3">
      <c r="A8" s="5" t="s">
        <v>112</v>
      </c>
      <c r="B8" s="7" t="s">
        <v>27</v>
      </c>
      <c r="C8" s="6" t="s">
        <v>113</v>
      </c>
      <c r="D8" s="5" t="s">
        <v>222</v>
      </c>
      <c r="E8" s="7">
        <v>20800</v>
      </c>
      <c r="F8" s="70">
        <v>0</v>
      </c>
      <c r="G8" s="65">
        <f>F8*E8</f>
        <v>0</v>
      </c>
    </row>
    <row r="9" spans="1:7" ht="21" thickBot="1" x14ac:dyDescent="0.35">
      <c r="A9" s="18" t="s">
        <v>114</v>
      </c>
      <c r="B9" s="13" t="s">
        <v>27</v>
      </c>
      <c r="C9" s="12" t="s">
        <v>115</v>
      </c>
      <c r="D9" s="13" t="s">
        <v>92</v>
      </c>
      <c r="E9" s="13">
        <v>43043</v>
      </c>
      <c r="F9" s="72">
        <v>0</v>
      </c>
      <c r="G9" s="87">
        <f>F9*E9</f>
        <v>0</v>
      </c>
    </row>
    <row r="10" spans="1:7" ht="28.8" customHeight="1" thickBot="1" x14ac:dyDescent="0.35">
      <c r="A10" s="170">
        <v>4100</v>
      </c>
      <c r="B10" s="167" t="s">
        <v>108</v>
      </c>
      <c r="C10" s="166"/>
      <c r="D10" s="167" t="s">
        <v>220</v>
      </c>
      <c r="E10" s="165"/>
      <c r="F10" s="166"/>
      <c r="G10" s="171">
        <f>G9+G8+G7</f>
        <v>0</v>
      </c>
    </row>
  </sheetData>
  <mergeCells count="10">
    <mergeCell ref="A1:G1"/>
    <mergeCell ref="D10:F10"/>
    <mergeCell ref="B3:B4"/>
    <mergeCell ref="C3:C4"/>
    <mergeCell ref="D3:D4"/>
    <mergeCell ref="E3:E4"/>
    <mergeCell ref="F3:F4"/>
    <mergeCell ref="A6:A7"/>
    <mergeCell ref="A2:G2"/>
    <mergeCell ref="B10:C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2"/>
  <sheetViews>
    <sheetView zoomScaleNormal="100" workbookViewId="0">
      <selection activeCell="K17" sqref="K17"/>
    </sheetView>
  </sheetViews>
  <sheetFormatPr defaultRowHeight="14.4" x14ac:dyDescent="0.3"/>
  <cols>
    <col min="3" max="3" width="36.6640625" customWidth="1"/>
    <col min="4" max="5" width="9.109375" style="26"/>
    <col min="6" max="6" width="9.109375" style="63"/>
    <col min="7" max="7" width="10.21875" style="79" bestFit="1" customWidth="1"/>
  </cols>
  <sheetData>
    <row r="1" spans="1:7" x14ac:dyDescent="0.3">
      <c r="A1" s="105" t="s">
        <v>213</v>
      </c>
      <c r="B1" s="105"/>
      <c r="C1" s="105"/>
      <c r="D1" s="105"/>
      <c r="E1" s="105"/>
      <c r="F1" s="105"/>
      <c r="G1" s="105"/>
    </row>
    <row r="2" spans="1:7" ht="15" thickBot="1" x14ac:dyDescent="0.35">
      <c r="A2" s="156" t="s">
        <v>221</v>
      </c>
      <c r="B2" s="156"/>
      <c r="C2" s="156"/>
      <c r="D2" s="156"/>
      <c r="E2" s="156"/>
      <c r="F2" s="156"/>
      <c r="G2" s="156"/>
    </row>
    <row r="3" spans="1:7" x14ac:dyDescent="0.3">
      <c r="A3" s="1" t="s">
        <v>0</v>
      </c>
      <c r="B3" s="110" t="s">
        <v>2</v>
      </c>
      <c r="C3" s="110" t="s">
        <v>3</v>
      </c>
      <c r="D3" s="110" t="s">
        <v>4</v>
      </c>
      <c r="E3" s="110" t="s">
        <v>5</v>
      </c>
      <c r="F3" s="113" t="s">
        <v>6</v>
      </c>
      <c r="G3" s="75" t="s">
        <v>7</v>
      </c>
    </row>
    <row r="4" spans="1:7" ht="15" thickBot="1" x14ac:dyDescent="0.35">
      <c r="A4" s="2" t="s">
        <v>1</v>
      </c>
      <c r="B4" s="128"/>
      <c r="C4" s="128"/>
      <c r="D4" s="128"/>
      <c r="E4" s="128"/>
      <c r="F4" s="130"/>
      <c r="G4" s="131" t="s">
        <v>8</v>
      </c>
    </row>
    <row r="5" spans="1:7" x14ac:dyDescent="0.3">
      <c r="A5" s="2">
        <v>4200</v>
      </c>
      <c r="B5" s="3"/>
      <c r="C5" s="14" t="s">
        <v>116</v>
      </c>
      <c r="D5" s="19"/>
      <c r="E5" s="19"/>
      <c r="F5" s="62"/>
      <c r="G5" s="77"/>
    </row>
    <row r="6" spans="1:7" x14ac:dyDescent="0.3">
      <c r="A6" s="5" t="s">
        <v>117</v>
      </c>
      <c r="B6" s="3"/>
      <c r="C6" s="6" t="s">
        <v>118</v>
      </c>
      <c r="D6" s="7" t="s">
        <v>119</v>
      </c>
      <c r="E6" s="7">
        <v>1</v>
      </c>
      <c r="F6" s="62">
        <v>0</v>
      </c>
      <c r="G6" s="64" t="s">
        <v>184</v>
      </c>
    </row>
    <row r="7" spans="1:7" x14ac:dyDescent="0.3">
      <c r="A7" s="5" t="s">
        <v>120</v>
      </c>
      <c r="B7" s="24"/>
      <c r="C7" s="6" t="s">
        <v>121</v>
      </c>
      <c r="D7" s="5"/>
      <c r="E7" s="5"/>
      <c r="F7" s="64"/>
      <c r="G7" s="64"/>
    </row>
    <row r="8" spans="1:7" x14ac:dyDescent="0.3">
      <c r="A8" s="5"/>
      <c r="B8" s="24"/>
      <c r="C8" s="6" t="s">
        <v>122</v>
      </c>
      <c r="D8" s="5" t="s">
        <v>123</v>
      </c>
      <c r="E8" s="5">
        <v>1</v>
      </c>
      <c r="F8" s="64">
        <v>0</v>
      </c>
      <c r="G8" s="64" t="s">
        <v>184</v>
      </c>
    </row>
    <row r="9" spans="1:7" x14ac:dyDescent="0.3">
      <c r="A9" s="5" t="s">
        <v>124</v>
      </c>
      <c r="B9" s="24"/>
      <c r="C9" s="6" t="s">
        <v>125</v>
      </c>
      <c r="D9" s="5"/>
      <c r="E9" s="5"/>
      <c r="F9" s="64"/>
      <c r="G9" s="64"/>
    </row>
    <row r="10" spans="1:7" x14ac:dyDescent="0.3">
      <c r="A10" s="5"/>
      <c r="B10" s="24"/>
      <c r="C10" s="6" t="s">
        <v>126</v>
      </c>
      <c r="D10" s="5" t="s">
        <v>123</v>
      </c>
      <c r="E10" s="5">
        <v>1</v>
      </c>
      <c r="F10" s="64">
        <v>0</v>
      </c>
      <c r="G10" s="64" t="s">
        <v>184</v>
      </c>
    </row>
    <row r="11" spans="1:7" x14ac:dyDescent="0.3">
      <c r="A11" s="23"/>
      <c r="B11" s="3"/>
      <c r="C11" s="6" t="s">
        <v>127</v>
      </c>
      <c r="D11" s="7" t="s">
        <v>123</v>
      </c>
      <c r="E11" s="7">
        <v>1</v>
      </c>
      <c r="F11" s="64">
        <v>0</v>
      </c>
      <c r="G11" s="64" t="s">
        <v>184</v>
      </c>
    </row>
    <row r="12" spans="1:7" x14ac:dyDescent="0.3">
      <c r="A12" s="5" t="s">
        <v>128</v>
      </c>
      <c r="B12" s="3"/>
      <c r="C12" s="6" t="s">
        <v>129</v>
      </c>
      <c r="D12" s="7" t="s">
        <v>130</v>
      </c>
      <c r="E12" s="7">
        <v>1</v>
      </c>
      <c r="F12" s="62">
        <v>0</v>
      </c>
      <c r="G12" s="64" t="s">
        <v>184</v>
      </c>
    </row>
    <row r="13" spans="1:7" x14ac:dyDescent="0.3">
      <c r="A13" s="5" t="s">
        <v>131</v>
      </c>
      <c r="B13" s="24"/>
      <c r="C13" s="6" t="s">
        <v>132</v>
      </c>
      <c r="D13" s="5"/>
      <c r="E13" s="5"/>
      <c r="F13" s="64"/>
      <c r="G13" s="64"/>
    </row>
    <row r="14" spans="1:7" x14ac:dyDescent="0.3">
      <c r="A14" s="5"/>
      <c r="B14" s="24"/>
      <c r="C14" s="6" t="s">
        <v>133</v>
      </c>
      <c r="D14" s="5"/>
      <c r="E14" s="5"/>
      <c r="F14" s="64"/>
      <c r="G14" s="64"/>
    </row>
    <row r="15" spans="1:7" ht="20.399999999999999" x14ac:dyDescent="0.3">
      <c r="A15" s="5"/>
      <c r="B15" s="24"/>
      <c r="C15" s="6" t="s">
        <v>134</v>
      </c>
      <c r="D15" s="5" t="s">
        <v>123</v>
      </c>
      <c r="E15" s="5">
        <v>1</v>
      </c>
      <c r="F15" s="64">
        <v>0</v>
      </c>
      <c r="G15" s="64" t="s">
        <v>184</v>
      </c>
    </row>
    <row r="16" spans="1:7" ht="21" thickBot="1" x14ac:dyDescent="0.35">
      <c r="A16" s="10"/>
      <c r="B16" s="11"/>
      <c r="C16" s="12" t="s">
        <v>135</v>
      </c>
      <c r="D16" s="13" t="s">
        <v>123</v>
      </c>
      <c r="E16" s="5">
        <v>1</v>
      </c>
      <c r="F16" s="64">
        <v>0</v>
      </c>
      <c r="G16" s="132" t="s">
        <v>184</v>
      </c>
    </row>
    <row r="17" spans="1:8" ht="24.6" customHeight="1" thickBot="1" x14ac:dyDescent="0.35">
      <c r="A17" s="170">
        <v>4200</v>
      </c>
      <c r="B17" s="167" t="s">
        <v>116</v>
      </c>
      <c r="C17" s="166"/>
      <c r="D17" s="167" t="s">
        <v>220</v>
      </c>
      <c r="E17" s="165"/>
      <c r="F17" s="166"/>
      <c r="G17" s="172"/>
    </row>
    <row r="22" spans="1:8" ht="15" thickBot="1" x14ac:dyDescent="0.35">
      <c r="H22" s="140"/>
    </row>
  </sheetData>
  <mergeCells count="9">
    <mergeCell ref="A1:G1"/>
    <mergeCell ref="D17:F17"/>
    <mergeCell ref="A2:G2"/>
    <mergeCell ref="B3:B4"/>
    <mergeCell ref="C3:C4"/>
    <mergeCell ref="D3:D4"/>
    <mergeCell ref="E3:E4"/>
    <mergeCell ref="F3:F4"/>
    <mergeCell ref="B17:C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2"/>
  <sheetViews>
    <sheetView topLeftCell="A5" zoomScaleNormal="100" workbookViewId="0">
      <selection activeCell="L20" sqref="L20"/>
    </sheetView>
  </sheetViews>
  <sheetFormatPr defaultRowHeight="14.4" x14ac:dyDescent="0.3"/>
  <cols>
    <col min="1" max="1" width="9.109375" style="26"/>
    <col min="3" max="3" width="36.44140625" customWidth="1"/>
    <col min="4" max="5" width="9.109375" style="26"/>
    <col min="6" max="6" width="9.109375" style="88"/>
    <col min="7" max="7" width="15.44140625" style="63" customWidth="1"/>
  </cols>
  <sheetData>
    <row r="1" spans="1:7" x14ac:dyDescent="0.3">
      <c r="A1" s="105" t="s">
        <v>212</v>
      </c>
      <c r="B1" s="105"/>
      <c r="C1" s="105"/>
      <c r="D1" s="105"/>
      <c r="E1" s="105"/>
      <c r="F1" s="105"/>
      <c r="G1" s="105"/>
    </row>
    <row r="2" spans="1:7" ht="31.5" customHeight="1" thickBot="1" x14ac:dyDescent="0.35">
      <c r="A2" s="156" t="s">
        <v>221</v>
      </c>
      <c r="B2" s="156"/>
      <c r="C2" s="156"/>
      <c r="D2" s="156"/>
      <c r="E2" s="156"/>
      <c r="F2" s="156"/>
      <c r="G2" s="156"/>
    </row>
    <row r="3" spans="1:7" x14ac:dyDescent="0.3">
      <c r="A3" s="22" t="s">
        <v>0</v>
      </c>
      <c r="B3" s="110" t="s">
        <v>2</v>
      </c>
      <c r="C3" s="110" t="s">
        <v>3</v>
      </c>
      <c r="D3" s="110" t="s">
        <v>4</v>
      </c>
      <c r="E3" s="110" t="s">
        <v>5</v>
      </c>
      <c r="F3" s="117" t="s">
        <v>6</v>
      </c>
      <c r="G3" s="75" t="s">
        <v>7</v>
      </c>
    </row>
    <row r="4" spans="1:7" ht="15" thickBot="1" x14ac:dyDescent="0.35">
      <c r="A4" s="2" t="s">
        <v>1</v>
      </c>
      <c r="B4" s="115"/>
      <c r="C4" s="115"/>
      <c r="D4" s="115"/>
      <c r="E4" s="128"/>
      <c r="F4" s="138"/>
      <c r="G4" s="131" t="s">
        <v>8</v>
      </c>
    </row>
    <row r="5" spans="1:7" x14ac:dyDescent="0.3">
      <c r="A5" s="115">
        <v>4600</v>
      </c>
      <c r="B5" s="108"/>
      <c r="C5" s="129" t="s">
        <v>136</v>
      </c>
      <c r="D5" s="141"/>
      <c r="E5" s="112"/>
      <c r="F5" s="106"/>
      <c r="G5" s="109"/>
    </row>
    <row r="6" spans="1:7" x14ac:dyDescent="0.3">
      <c r="A6" s="115"/>
      <c r="B6" s="108"/>
      <c r="C6" s="4" t="s">
        <v>137</v>
      </c>
      <c r="D6" s="112"/>
      <c r="E6" s="112"/>
      <c r="F6" s="106"/>
      <c r="G6" s="109"/>
    </row>
    <row r="7" spans="1:7" ht="20.399999999999999" x14ac:dyDescent="0.3">
      <c r="A7" s="5" t="s">
        <v>138</v>
      </c>
      <c r="B7" s="24"/>
      <c r="C7" s="6" t="s">
        <v>139</v>
      </c>
      <c r="D7" s="5"/>
      <c r="E7" s="5"/>
      <c r="F7" s="86"/>
      <c r="G7" s="64"/>
    </row>
    <row r="8" spans="1:7" ht="30.6" x14ac:dyDescent="0.3">
      <c r="A8" s="5"/>
      <c r="B8" s="24"/>
      <c r="C8" s="6" t="s">
        <v>140</v>
      </c>
      <c r="D8" s="5" t="s">
        <v>222</v>
      </c>
      <c r="E8" s="5">
        <v>20800</v>
      </c>
      <c r="F8" s="86">
        <v>0</v>
      </c>
      <c r="G8" s="64">
        <f>F8*E8</f>
        <v>0</v>
      </c>
    </row>
    <row r="9" spans="1:7" x14ac:dyDescent="0.3">
      <c r="A9" s="23"/>
      <c r="B9" s="24"/>
      <c r="C9" s="6" t="s">
        <v>141</v>
      </c>
      <c r="D9" s="5"/>
      <c r="E9" s="5"/>
      <c r="F9" s="86"/>
      <c r="G9" s="64"/>
    </row>
    <row r="10" spans="1:7" ht="20.399999999999999" x14ac:dyDescent="0.3">
      <c r="A10" s="23"/>
      <c r="B10" s="24"/>
      <c r="C10" s="6" t="s">
        <v>142</v>
      </c>
      <c r="D10" s="5" t="s">
        <v>222</v>
      </c>
      <c r="E10" s="5">
        <v>20800</v>
      </c>
      <c r="F10" s="86">
        <v>0</v>
      </c>
      <c r="G10" s="64">
        <f>F10*E10</f>
        <v>0</v>
      </c>
    </row>
    <row r="11" spans="1:7" ht="20.399999999999999" x14ac:dyDescent="0.3">
      <c r="A11" s="23"/>
      <c r="B11" s="24"/>
      <c r="C11" s="6" t="s">
        <v>194</v>
      </c>
      <c r="D11" s="5" t="s">
        <v>222</v>
      </c>
      <c r="E11" s="5">
        <v>20800</v>
      </c>
      <c r="F11" s="86">
        <v>0</v>
      </c>
      <c r="G11" s="64">
        <f>F11*E11</f>
        <v>0</v>
      </c>
    </row>
    <row r="12" spans="1:7" ht="30.75" customHeight="1" x14ac:dyDescent="0.3">
      <c r="A12" s="23"/>
      <c r="B12" s="3"/>
      <c r="C12" s="6" t="s">
        <v>143</v>
      </c>
      <c r="D12" s="5" t="s">
        <v>222</v>
      </c>
      <c r="E12" s="7">
        <v>4000</v>
      </c>
      <c r="F12" s="70">
        <v>0</v>
      </c>
      <c r="G12" s="62"/>
    </row>
    <row r="13" spans="1:7" x14ac:dyDescent="0.3">
      <c r="A13" s="5" t="s">
        <v>144</v>
      </c>
      <c r="B13" s="24"/>
      <c r="C13" s="6" t="s">
        <v>145</v>
      </c>
      <c r="D13" s="5"/>
      <c r="E13" s="5"/>
      <c r="F13" s="86"/>
      <c r="G13" s="64"/>
    </row>
    <row r="14" spans="1:7" x14ac:dyDescent="0.3">
      <c r="A14" s="5"/>
      <c r="B14" s="24"/>
      <c r="C14" s="6" t="s">
        <v>146</v>
      </c>
      <c r="D14" s="5" t="s">
        <v>92</v>
      </c>
      <c r="E14" s="5">
        <v>1</v>
      </c>
      <c r="F14" s="70">
        <v>0</v>
      </c>
      <c r="G14" s="62" t="s">
        <v>184</v>
      </c>
    </row>
    <row r="15" spans="1:7" x14ac:dyDescent="0.3">
      <c r="A15" s="23"/>
      <c r="B15" s="3"/>
      <c r="C15" s="6" t="s">
        <v>147</v>
      </c>
      <c r="D15" s="7" t="s">
        <v>92</v>
      </c>
      <c r="E15" s="7">
        <v>1</v>
      </c>
      <c r="F15" s="70">
        <v>0</v>
      </c>
      <c r="G15" s="62" t="s">
        <v>184</v>
      </c>
    </row>
    <row r="16" spans="1:7" x14ac:dyDescent="0.3">
      <c r="A16" s="5" t="s">
        <v>148</v>
      </c>
      <c r="B16" s="24"/>
      <c r="C16" s="6" t="s">
        <v>149</v>
      </c>
      <c r="D16" s="5"/>
      <c r="E16" s="5"/>
      <c r="F16" s="86"/>
      <c r="G16" s="64"/>
    </row>
    <row r="17" spans="1:7" x14ac:dyDescent="0.3">
      <c r="A17" s="5"/>
      <c r="B17" s="24"/>
      <c r="C17" s="6" t="s">
        <v>150</v>
      </c>
      <c r="D17" s="5" t="s">
        <v>223</v>
      </c>
      <c r="E17" s="5">
        <v>3952</v>
      </c>
      <c r="F17" s="86">
        <v>0</v>
      </c>
      <c r="G17" s="64">
        <f>F17*E17</f>
        <v>0</v>
      </c>
    </row>
    <row r="18" spans="1:7" x14ac:dyDescent="0.3">
      <c r="A18" s="5" t="s">
        <v>151</v>
      </c>
      <c r="B18" s="3"/>
      <c r="C18" s="6" t="s">
        <v>152</v>
      </c>
      <c r="D18" s="5" t="s">
        <v>223</v>
      </c>
      <c r="E18" s="5">
        <v>790</v>
      </c>
      <c r="F18" s="70">
        <v>0</v>
      </c>
      <c r="G18" s="62">
        <f>F18*E18</f>
        <v>0</v>
      </c>
    </row>
    <row r="19" spans="1:7" x14ac:dyDescent="0.3">
      <c r="A19" s="5" t="s">
        <v>153</v>
      </c>
      <c r="B19" s="3"/>
      <c r="C19" s="6" t="s">
        <v>154</v>
      </c>
      <c r="D19" s="7" t="s">
        <v>123</v>
      </c>
      <c r="E19" s="7">
        <v>1</v>
      </c>
      <c r="F19" s="70">
        <v>0</v>
      </c>
      <c r="G19" s="62" t="s">
        <v>184</v>
      </c>
    </row>
    <row r="20" spans="1:7" ht="20.399999999999999" x14ac:dyDescent="0.3">
      <c r="A20" s="5" t="s">
        <v>155</v>
      </c>
      <c r="B20" s="3"/>
      <c r="C20" s="9" t="s">
        <v>156</v>
      </c>
      <c r="D20" s="7" t="s">
        <v>123</v>
      </c>
      <c r="E20" s="7">
        <v>1</v>
      </c>
      <c r="F20" s="70">
        <v>0</v>
      </c>
      <c r="G20" s="62" t="s">
        <v>184</v>
      </c>
    </row>
    <row r="21" spans="1:7" ht="21" thickBot="1" x14ac:dyDescent="0.35">
      <c r="A21" s="5" t="s">
        <v>157</v>
      </c>
      <c r="B21" s="3"/>
      <c r="C21" s="6" t="s">
        <v>158</v>
      </c>
      <c r="D21" s="5" t="s">
        <v>222</v>
      </c>
      <c r="E21" s="7">
        <v>1</v>
      </c>
      <c r="F21" s="70">
        <v>0</v>
      </c>
      <c r="G21" s="62" t="s">
        <v>184</v>
      </c>
    </row>
    <row r="22" spans="1:7" ht="29.4" customHeight="1" thickBot="1" x14ac:dyDescent="0.35">
      <c r="A22" s="158">
        <v>4600</v>
      </c>
      <c r="B22" s="159" t="s">
        <v>224</v>
      </c>
      <c r="C22" s="160"/>
      <c r="D22" s="159" t="s">
        <v>220</v>
      </c>
      <c r="E22" s="161"/>
      <c r="F22" s="160"/>
      <c r="G22" s="173">
        <f>SUM(G8+G10+G11+G17+G18)</f>
        <v>0</v>
      </c>
    </row>
  </sheetData>
  <mergeCells count="15">
    <mergeCell ref="D22:F22"/>
    <mergeCell ref="B22:C22"/>
    <mergeCell ref="B3:B4"/>
    <mergeCell ref="C3:C4"/>
    <mergeCell ref="D3:D4"/>
    <mergeCell ref="G5:G6"/>
    <mergeCell ref="A1:G1"/>
    <mergeCell ref="A2:G2"/>
    <mergeCell ref="E3:E4"/>
    <mergeCell ref="F3:F4"/>
    <mergeCell ref="A5:A6"/>
    <mergeCell ref="B5:B6"/>
    <mergeCell ref="D5:D6"/>
    <mergeCell ref="E5:E6"/>
    <mergeCell ref="F5:F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7"/>
  <sheetViews>
    <sheetView topLeftCell="A3" zoomScale="90" zoomScaleNormal="90" workbookViewId="0">
      <selection activeCell="L16" sqref="L16"/>
    </sheetView>
  </sheetViews>
  <sheetFormatPr defaultRowHeight="14.4" x14ac:dyDescent="0.3"/>
  <cols>
    <col min="1" max="2" width="9.109375" style="26"/>
    <col min="3" max="3" width="45.44140625" customWidth="1"/>
    <col min="5" max="5" width="14.33203125" style="26" bestFit="1" customWidth="1"/>
    <col min="6" max="6" width="10.33203125" style="26" bestFit="1" customWidth="1"/>
    <col min="7" max="7" width="11.88671875" style="26" bestFit="1" customWidth="1"/>
  </cols>
  <sheetData>
    <row r="1" spans="1:7" x14ac:dyDescent="0.3">
      <c r="A1" s="105" t="s">
        <v>211</v>
      </c>
      <c r="B1" s="105"/>
      <c r="C1" s="105"/>
      <c r="D1" s="105"/>
      <c r="E1" s="105"/>
      <c r="F1" s="105"/>
      <c r="G1" s="105"/>
    </row>
    <row r="2" spans="1:7" ht="15" thickBot="1" x14ac:dyDescent="0.35">
      <c r="A2" s="156" t="s">
        <v>221</v>
      </c>
      <c r="B2" s="156"/>
      <c r="C2" s="156"/>
      <c r="D2" s="156"/>
      <c r="E2" s="156"/>
      <c r="F2" s="156"/>
      <c r="G2" s="156"/>
    </row>
    <row r="3" spans="1:7" x14ac:dyDescent="0.3">
      <c r="A3" s="22" t="s">
        <v>0</v>
      </c>
      <c r="B3" s="110" t="s">
        <v>2</v>
      </c>
      <c r="C3" s="110" t="s">
        <v>3</v>
      </c>
      <c r="D3" s="110" t="s">
        <v>4</v>
      </c>
      <c r="E3" s="110" t="s">
        <v>5</v>
      </c>
      <c r="F3" s="117" t="s">
        <v>6</v>
      </c>
      <c r="G3" s="66" t="s">
        <v>7</v>
      </c>
    </row>
    <row r="4" spans="1:7" ht="15" thickBot="1" x14ac:dyDescent="0.35">
      <c r="A4" s="2" t="s">
        <v>1</v>
      </c>
      <c r="B4" s="115"/>
      <c r="C4" s="128"/>
      <c r="D4" s="128"/>
      <c r="E4" s="115"/>
      <c r="F4" s="118"/>
      <c r="G4" s="67" t="s">
        <v>8</v>
      </c>
    </row>
    <row r="5" spans="1:7" x14ac:dyDescent="0.3">
      <c r="A5" s="142">
        <v>7300</v>
      </c>
      <c r="B5" s="141"/>
      <c r="C5" s="14" t="s">
        <v>159</v>
      </c>
      <c r="D5" s="108"/>
      <c r="E5" s="141"/>
      <c r="F5" s="143"/>
      <c r="G5" s="143"/>
    </row>
    <row r="6" spans="1:7" x14ac:dyDescent="0.3">
      <c r="A6" s="115"/>
      <c r="B6" s="112"/>
      <c r="C6" s="4" t="s">
        <v>160</v>
      </c>
      <c r="D6" s="108"/>
      <c r="E6" s="112"/>
      <c r="F6" s="119"/>
      <c r="G6" s="119"/>
    </row>
    <row r="7" spans="1:7" x14ac:dyDescent="0.3">
      <c r="A7" s="5" t="s">
        <v>161</v>
      </c>
      <c r="B7" s="19"/>
      <c r="C7" s="6" t="s">
        <v>162</v>
      </c>
      <c r="D7" s="3"/>
      <c r="E7" s="19"/>
      <c r="F7" s="82"/>
      <c r="G7" s="82"/>
    </row>
    <row r="8" spans="1:7" x14ac:dyDescent="0.3">
      <c r="A8" s="23"/>
      <c r="B8" s="7" t="s">
        <v>27</v>
      </c>
      <c r="C8" s="6" t="s">
        <v>163</v>
      </c>
      <c r="D8" s="5" t="s">
        <v>222</v>
      </c>
      <c r="E8" s="7">
        <v>1</v>
      </c>
      <c r="F8" s="70">
        <v>0</v>
      </c>
      <c r="G8" s="70" t="s">
        <v>184</v>
      </c>
    </row>
    <row r="9" spans="1:7" ht="20.399999999999999" x14ac:dyDescent="0.3">
      <c r="A9" s="23"/>
      <c r="B9" s="7" t="s">
        <v>27</v>
      </c>
      <c r="C9" s="6" t="s">
        <v>164</v>
      </c>
      <c r="D9" s="5" t="s">
        <v>222</v>
      </c>
      <c r="E9" s="7">
        <v>1</v>
      </c>
      <c r="F9" s="70">
        <v>0</v>
      </c>
      <c r="G9" s="70" t="s">
        <v>184</v>
      </c>
    </row>
    <row r="10" spans="1:7" ht="20.399999999999999" x14ac:dyDescent="0.3">
      <c r="A10" s="23"/>
      <c r="B10" s="7" t="s">
        <v>27</v>
      </c>
      <c r="C10" s="6" t="s">
        <v>165</v>
      </c>
      <c r="D10" s="5" t="s">
        <v>222</v>
      </c>
      <c r="E10" s="19">
        <v>1</v>
      </c>
      <c r="F10" s="70">
        <v>0</v>
      </c>
      <c r="G10" s="70" t="s">
        <v>184</v>
      </c>
    </row>
    <row r="11" spans="1:7" x14ac:dyDescent="0.3">
      <c r="A11" s="5" t="s">
        <v>166</v>
      </c>
      <c r="B11" s="19"/>
      <c r="C11" s="6" t="s">
        <v>167</v>
      </c>
      <c r="D11" s="3"/>
      <c r="E11" s="19"/>
      <c r="F11" s="82"/>
      <c r="G11" s="70"/>
    </row>
    <row r="12" spans="1:7" x14ac:dyDescent="0.3">
      <c r="A12" s="23"/>
      <c r="B12" s="7" t="s">
        <v>27</v>
      </c>
      <c r="C12" s="6" t="s">
        <v>168</v>
      </c>
      <c r="D12" s="7" t="s">
        <v>223</v>
      </c>
      <c r="E12" s="7">
        <v>1</v>
      </c>
      <c r="F12" s="70">
        <v>0</v>
      </c>
      <c r="G12" s="70" t="s">
        <v>184</v>
      </c>
    </row>
    <row r="13" spans="1:7" x14ac:dyDescent="0.3">
      <c r="A13" s="23"/>
      <c r="B13" s="7" t="s">
        <v>27</v>
      </c>
      <c r="C13" s="6" t="s">
        <v>169</v>
      </c>
      <c r="D13" s="7" t="s">
        <v>42</v>
      </c>
      <c r="E13" s="7">
        <v>1</v>
      </c>
      <c r="F13" s="70">
        <v>0</v>
      </c>
      <c r="G13" s="70" t="s">
        <v>184</v>
      </c>
    </row>
    <row r="14" spans="1:7" x14ac:dyDescent="0.3">
      <c r="A14" s="5" t="s">
        <v>170</v>
      </c>
      <c r="B14" s="23"/>
      <c r="C14" s="6" t="s">
        <v>171</v>
      </c>
      <c r="D14" s="20"/>
      <c r="E14" s="5"/>
      <c r="F14" s="64"/>
      <c r="G14" s="64"/>
    </row>
    <row r="15" spans="1:7" x14ac:dyDescent="0.3">
      <c r="A15" s="5"/>
      <c r="B15" s="23"/>
      <c r="C15" s="6" t="s">
        <v>172</v>
      </c>
      <c r="D15" s="20" t="s">
        <v>173</v>
      </c>
      <c r="E15" s="5">
        <v>1</v>
      </c>
      <c r="F15" s="64">
        <v>500000</v>
      </c>
      <c r="G15" s="64">
        <f>F15*E15</f>
        <v>500000</v>
      </c>
    </row>
    <row r="16" spans="1:7" ht="15" thickBot="1" x14ac:dyDescent="0.35">
      <c r="A16" s="23"/>
      <c r="B16" s="19"/>
      <c r="C16" s="6" t="s">
        <v>174</v>
      </c>
      <c r="D16" s="7" t="s">
        <v>11</v>
      </c>
      <c r="E16" s="98">
        <f>G15</f>
        <v>500000</v>
      </c>
      <c r="F16" s="100">
        <v>0</v>
      </c>
      <c r="G16" s="90">
        <f>F16*E16</f>
        <v>0</v>
      </c>
    </row>
    <row r="17" spans="1:7" ht="27" customHeight="1" thickBot="1" x14ac:dyDescent="0.35">
      <c r="A17" s="174">
        <v>7300</v>
      </c>
      <c r="B17" s="175"/>
      <c r="C17" s="176" t="s">
        <v>227</v>
      </c>
      <c r="D17" s="177" t="s">
        <v>228</v>
      </c>
      <c r="E17" s="178"/>
      <c r="F17" s="179"/>
      <c r="G17" s="180">
        <f>SUM(G15+G16)</f>
        <v>500000</v>
      </c>
    </row>
  </sheetData>
  <mergeCells count="14">
    <mergeCell ref="D17:F17"/>
    <mergeCell ref="G5:G6"/>
    <mergeCell ref="A5:A6"/>
    <mergeCell ref="B5:B6"/>
    <mergeCell ref="D5:D6"/>
    <mergeCell ref="E5:E6"/>
    <mergeCell ref="F5:F6"/>
    <mergeCell ref="A1:G1"/>
    <mergeCell ref="B3:B4"/>
    <mergeCell ref="C3:C4"/>
    <mergeCell ref="D3:D4"/>
    <mergeCell ref="E3:E4"/>
    <mergeCell ref="F3:F4"/>
    <mergeCell ref="A2:G2"/>
  </mergeCells>
  <pageMargins left="0.7" right="0.7" top="0.75" bottom="0.75" header="0.3" footer="0.3"/>
  <pageSetup paperSize="9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0"/>
  <sheetViews>
    <sheetView zoomScaleNormal="100" workbookViewId="0">
      <selection activeCell="K20" sqref="K20"/>
    </sheetView>
  </sheetViews>
  <sheetFormatPr defaultRowHeight="14.4" x14ac:dyDescent="0.3"/>
  <cols>
    <col min="3" max="3" width="45.44140625" customWidth="1"/>
    <col min="5" max="5" width="14.44140625" customWidth="1"/>
    <col min="6" max="6" width="13.6640625" style="26" customWidth="1"/>
    <col min="7" max="7" width="15.109375" style="26" customWidth="1"/>
  </cols>
  <sheetData>
    <row r="1" spans="1:7" x14ac:dyDescent="0.3">
      <c r="A1" s="105" t="s">
        <v>210</v>
      </c>
      <c r="B1" s="105"/>
      <c r="C1" s="105"/>
      <c r="D1" s="105"/>
      <c r="E1" s="105"/>
      <c r="F1" s="105"/>
      <c r="G1" s="105"/>
    </row>
    <row r="2" spans="1:7" ht="15" thickBot="1" x14ac:dyDescent="0.35">
      <c r="A2" s="156" t="s">
        <v>221</v>
      </c>
      <c r="B2" s="156"/>
      <c r="C2" s="156"/>
      <c r="D2" s="156"/>
      <c r="E2" s="156"/>
      <c r="F2" s="156"/>
      <c r="G2" s="156"/>
    </row>
    <row r="3" spans="1:7" x14ac:dyDescent="0.3">
      <c r="A3" s="1" t="s">
        <v>0</v>
      </c>
      <c r="B3" s="110" t="s">
        <v>2</v>
      </c>
      <c r="C3" s="110" t="s">
        <v>3</v>
      </c>
      <c r="D3" s="110" t="s">
        <v>4</v>
      </c>
      <c r="E3" s="120" t="s">
        <v>5</v>
      </c>
      <c r="F3" s="117" t="s">
        <v>6</v>
      </c>
      <c r="G3" s="66" t="s">
        <v>7</v>
      </c>
    </row>
    <row r="4" spans="1:7" ht="15" thickBot="1" x14ac:dyDescent="0.35">
      <c r="A4" s="2" t="s">
        <v>1</v>
      </c>
      <c r="B4" s="115"/>
      <c r="C4" s="115"/>
      <c r="D4" s="115"/>
      <c r="E4" s="121"/>
      <c r="F4" s="118"/>
      <c r="G4" s="67" t="s">
        <v>8</v>
      </c>
    </row>
    <row r="5" spans="1:7" x14ac:dyDescent="0.3">
      <c r="A5" s="142">
        <v>8100</v>
      </c>
      <c r="B5" s="144"/>
      <c r="C5" s="129" t="s">
        <v>175</v>
      </c>
      <c r="D5" s="144"/>
      <c r="E5" s="144"/>
      <c r="F5" s="143"/>
      <c r="G5" s="143"/>
    </row>
    <row r="6" spans="1:7" x14ac:dyDescent="0.3">
      <c r="A6" s="115"/>
      <c r="B6" s="108"/>
      <c r="C6" s="4" t="s">
        <v>176</v>
      </c>
      <c r="D6" s="108"/>
      <c r="E6" s="108"/>
      <c r="F6" s="119"/>
      <c r="G6" s="119"/>
    </row>
    <row r="7" spans="1:7" x14ac:dyDescent="0.3">
      <c r="A7" s="5" t="s">
        <v>177</v>
      </c>
      <c r="B7" s="3"/>
      <c r="C7" s="6" t="s">
        <v>178</v>
      </c>
      <c r="D7" s="6" t="s">
        <v>9</v>
      </c>
      <c r="E7" s="28">
        <v>1</v>
      </c>
      <c r="F7" s="62">
        <v>50000</v>
      </c>
      <c r="G7" s="62">
        <f>F7*E7</f>
        <v>50000</v>
      </c>
    </row>
    <row r="8" spans="1:7" ht="15" thickBot="1" x14ac:dyDescent="0.35">
      <c r="A8" s="8"/>
      <c r="B8" s="3"/>
      <c r="C8" s="157" t="s">
        <v>179</v>
      </c>
      <c r="D8" s="7" t="s">
        <v>11</v>
      </c>
      <c r="E8" s="29">
        <v>50000</v>
      </c>
      <c r="F8" s="89">
        <v>0</v>
      </c>
      <c r="G8" s="62">
        <f>F8*E8</f>
        <v>0</v>
      </c>
    </row>
    <row r="9" spans="1:7" ht="14.4" customHeight="1" x14ac:dyDescent="0.3">
      <c r="A9" s="181">
        <v>8100</v>
      </c>
      <c r="B9" s="182" t="s">
        <v>225</v>
      </c>
      <c r="C9" s="183"/>
      <c r="D9" s="184" t="s">
        <v>220</v>
      </c>
      <c r="E9" s="185"/>
      <c r="F9" s="186"/>
      <c r="G9" s="187">
        <f>+SUM(G7+G8)</f>
        <v>50000</v>
      </c>
    </row>
    <row r="10" spans="1:7" ht="15" thickBot="1" x14ac:dyDescent="0.35">
      <c r="A10" s="188"/>
      <c r="B10" s="189"/>
      <c r="C10" s="190"/>
      <c r="D10" s="191"/>
      <c r="E10" s="192"/>
      <c r="F10" s="193"/>
      <c r="G10" s="194"/>
    </row>
  </sheetData>
  <mergeCells count="17">
    <mergeCell ref="A9:A10"/>
    <mergeCell ref="D9:F10"/>
    <mergeCell ref="G5:G6"/>
    <mergeCell ref="A5:A6"/>
    <mergeCell ref="B5:B6"/>
    <mergeCell ref="D5:D6"/>
    <mergeCell ref="E5:E6"/>
    <mergeCell ref="F5:F6"/>
    <mergeCell ref="B9:C10"/>
    <mergeCell ref="G9:G10"/>
    <mergeCell ref="A1:G1"/>
    <mergeCell ref="B3:B4"/>
    <mergeCell ref="C3:C4"/>
    <mergeCell ref="D3:D4"/>
    <mergeCell ref="E3:E4"/>
    <mergeCell ref="F3:F4"/>
    <mergeCell ref="A2:G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L28"/>
  <sheetViews>
    <sheetView topLeftCell="A13" workbookViewId="0">
      <selection activeCell="E24" sqref="E24"/>
    </sheetView>
  </sheetViews>
  <sheetFormatPr defaultRowHeight="14.4" x14ac:dyDescent="0.3"/>
  <cols>
    <col min="1" max="1" width="9.6640625" style="26" customWidth="1"/>
    <col min="2" max="2" width="55.109375" customWidth="1"/>
    <col min="3" max="3" width="22.5546875" style="42" customWidth="1"/>
    <col min="4" max="4" width="16" customWidth="1"/>
    <col min="5" max="5" width="16.6640625" customWidth="1"/>
    <col min="6" max="6" width="16.6640625" style="31" customWidth="1"/>
    <col min="7" max="7" width="11.33203125" style="57" customWidth="1"/>
    <col min="8" max="8" width="71.33203125" customWidth="1"/>
    <col min="11" max="12" width="12.33203125" bestFit="1" customWidth="1"/>
  </cols>
  <sheetData>
    <row r="2" spans="1:12" ht="20.100000000000001" customHeight="1" x14ac:dyDescent="0.3">
      <c r="A2" s="122" t="s">
        <v>195</v>
      </c>
      <c r="B2" s="123"/>
      <c r="C2" s="123"/>
      <c r="D2" s="30"/>
      <c r="G2" s="30"/>
    </row>
    <row r="3" spans="1:12" ht="20.100000000000001" customHeight="1" x14ac:dyDescent="0.3">
      <c r="A3" s="122" t="s">
        <v>196</v>
      </c>
      <c r="B3" s="123"/>
      <c r="C3" s="123"/>
      <c r="D3" s="30"/>
      <c r="G3" s="30"/>
    </row>
    <row r="4" spans="1:12" ht="15.6" x14ac:dyDescent="0.3">
      <c r="A4" s="97"/>
      <c r="B4" s="96"/>
      <c r="C4" s="91"/>
      <c r="G4" s="30"/>
    </row>
    <row r="5" spans="1:12" ht="26.1" customHeight="1" x14ac:dyDescent="0.3">
      <c r="A5" s="58"/>
      <c r="B5" s="33" t="s">
        <v>197</v>
      </c>
      <c r="C5" s="92" t="s">
        <v>198</v>
      </c>
      <c r="E5" s="34"/>
      <c r="F5" s="35"/>
      <c r="G5" s="36"/>
      <c r="H5" s="26"/>
    </row>
    <row r="6" spans="1:12" ht="26.1" customHeight="1" x14ac:dyDescent="0.3">
      <c r="A6" s="32"/>
      <c r="B6" s="32"/>
      <c r="C6" s="43"/>
      <c r="E6" s="34"/>
      <c r="F6" s="35"/>
      <c r="G6" s="36"/>
      <c r="H6" s="26"/>
    </row>
    <row r="7" spans="1:12" ht="15.9" customHeight="1" x14ac:dyDescent="0.3">
      <c r="A7" s="32"/>
      <c r="B7" s="37"/>
      <c r="C7" s="93"/>
      <c r="D7" s="38"/>
      <c r="E7" s="39"/>
      <c r="F7" s="40"/>
      <c r="G7" s="41"/>
      <c r="H7" s="60"/>
      <c r="K7" s="42"/>
      <c r="L7" s="42"/>
    </row>
    <row r="8" spans="1:12" ht="15.9" customHeight="1" x14ac:dyDescent="0.3">
      <c r="A8" s="32">
        <v>1500</v>
      </c>
      <c r="B8" s="37" t="s">
        <v>199</v>
      </c>
      <c r="C8" s="93">
        <f>'1500'!G56</f>
        <v>-5500</v>
      </c>
      <c r="D8" s="38"/>
      <c r="E8" s="39"/>
      <c r="F8" s="40"/>
      <c r="G8" s="41"/>
      <c r="H8" s="60"/>
      <c r="K8" s="42"/>
      <c r="L8" s="42"/>
    </row>
    <row r="9" spans="1:12" ht="15.9" customHeight="1" x14ac:dyDescent="0.3">
      <c r="A9" s="32"/>
      <c r="B9" s="37"/>
      <c r="C9" s="93"/>
      <c r="D9" s="38"/>
      <c r="E9" s="39"/>
      <c r="F9" s="40"/>
      <c r="G9" s="41"/>
      <c r="H9" s="60"/>
      <c r="K9" s="42"/>
      <c r="L9" s="42"/>
    </row>
    <row r="10" spans="1:12" ht="15.9" customHeight="1" x14ac:dyDescent="0.3">
      <c r="A10" s="32">
        <v>1800</v>
      </c>
      <c r="B10" s="37" t="s">
        <v>93</v>
      </c>
      <c r="C10" s="93">
        <f>'1800'!G46</f>
        <v>1500000</v>
      </c>
      <c r="D10" s="38"/>
      <c r="E10" s="39"/>
      <c r="F10" s="40"/>
      <c r="G10" s="41"/>
      <c r="H10" s="60"/>
      <c r="K10" s="42"/>
      <c r="L10" s="42"/>
    </row>
    <row r="11" spans="1:12" ht="15.9" customHeight="1" x14ac:dyDescent="0.3">
      <c r="A11" s="32"/>
      <c r="B11" s="37"/>
      <c r="C11" s="93"/>
      <c r="D11" s="38"/>
      <c r="E11" s="39"/>
      <c r="F11" s="40"/>
      <c r="G11" s="41"/>
      <c r="H11" s="60"/>
      <c r="K11" s="42"/>
      <c r="L11" s="42"/>
    </row>
    <row r="12" spans="1:12" ht="15.9" customHeight="1" x14ac:dyDescent="0.3">
      <c r="A12" s="32">
        <v>2400</v>
      </c>
      <c r="B12" s="37" t="s">
        <v>200</v>
      </c>
      <c r="C12" s="93">
        <f>'2400'!G17</f>
        <v>0</v>
      </c>
      <c r="D12" s="38"/>
      <c r="E12" s="39"/>
      <c r="F12" s="40"/>
      <c r="G12" s="41"/>
      <c r="H12" s="60"/>
      <c r="K12" s="42"/>
      <c r="L12" s="42"/>
    </row>
    <row r="13" spans="1:12" ht="15.9" customHeight="1" x14ac:dyDescent="0.3">
      <c r="A13" s="32"/>
      <c r="B13" s="37"/>
      <c r="C13" s="93"/>
      <c r="D13" s="38"/>
      <c r="E13" s="39"/>
      <c r="F13" s="40"/>
      <c r="G13" s="41"/>
      <c r="H13" s="60"/>
      <c r="K13" s="42"/>
      <c r="L13" s="42"/>
    </row>
    <row r="14" spans="1:12" ht="15.9" customHeight="1" x14ac:dyDescent="0.3">
      <c r="A14" s="32">
        <v>4100</v>
      </c>
      <c r="B14" s="37" t="s">
        <v>201</v>
      </c>
      <c r="C14" s="93">
        <f>'4100'!G10</f>
        <v>0</v>
      </c>
      <c r="D14" s="38"/>
      <c r="E14" s="39"/>
      <c r="F14" s="40"/>
      <c r="G14" s="41"/>
      <c r="H14" s="60"/>
      <c r="K14" s="42"/>
      <c r="L14" s="42"/>
    </row>
    <row r="15" spans="1:12" ht="15.9" customHeight="1" x14ac:dyDescent="0.3">
      <c r="A15" s="32"/>
      <c r="B15" s="37"/>
      <c r="C15" s="93"/>
      <c r="D15" s="38"/>
      <c r="E15" s="39"/>
      <c r="F15" s="40"/>
      <c r="G15" s="41"/>
      <c r="H15" s="60"/>
      <c r="K15" s="42"/>
      <c r="L15" s="42"/>
    </row>
    <row r="16" spans="1:12" ht="15.9" customHeight="1" x14ac:dyDescent="0.3">
      <c r="A16" s="32">
        <v>4200</v>
      </c>
      <c r="B16" s="37" t="s">
        <v>202</v>
      </c>
      <c r="C16" s="93"/>
      <c r="D16" s="38"/>
      <c r="E16" s="39"/>
      <c r="F16" s="40"/>
      <c r="G16" s="41"/>
      <c r="H16" s="60"/>
      <c r="K16" s="42"/>
      <c r="L16" s="42"/>
    </row>
    <row r="17" spans="1:12" ht="15.9" customHeight="1" x14ac:dyDescent="0.3">
      <c r="A17" s="32"/>
      <c r="B17" s="37"/>
      <c r="C17" s="93"/>
      <c r="D17" s="38"/>
      <c r="E17" s="39"/>
      <c r="F17" s="40"/>
      <c r="G17" s="41"/>
      <c r="H17" s="60"/>
      <c r="K17" s="42"/>
      <c r="L17" s="42"/>
    </row>
    <row r="18" spans="1:12" ht="15.9" customHeight="1" x14ac:dyDescent="0.3">
      <c r="A18" s="32">
        <v>4600</v>
      </c>
      <c r="B18" s="37" t="s">
        <v>203</v>
      </c>
      <c r="C18" s="93">
        <f>'4600'!G22</f>
        <v>0</v>
      </c>
      <c r="D18" s="38"/>
      <c r="E18" s="39"/>
      <c r="F18" s="40"/>
      <c r="G18" s="41"/>
      <c r="H18" s="60"/>
      <c r="K18" s="42"/>
      <c r="L18" s="42"/>
    </row>
    <row r="19" spans="1:12" ht="15.9" customHeight="1" x14ac:dyDescent="0.3">
      <c r="A19" s="32"/>
      <c r="B19" s="37"/>
      <c r="C19" s="93"/>
      <c r="D19" s="38"/>
      <c r="E19" s="39"/>
      <c r="F19" s="40"/>
      <c r="G19" s="41"/>
      <c r="H19" s="60"/>
      <c r="K19" s="42"/>
      <c r="L19" s="42"/>
    </row>
    <row r="20" spans="1:12" ht="15.9" customHeight="1" x14ac:dyDescent="0.3">
      <c r="A20" s="32">
        <v>7300</v>
      </c>
      <c r="B20" s="37" t="s">
        <v>204</v>
      </c>
      <c r="C20" s="93">
        <f>'7300'!G17:G17</f>
        <v>500000</v>
      </c>
      <c r="D20" s="38"/>
      <c r="E20" s="39"/>
      <c r="F20" s="40"/>
      <c r="G20" s="41"/>
      <c r="H20" s="60"/>
      <c r="K20" s="42"/>
      <c r="L20" s="42"/>
    </row>
    <row r="21" spans="1:12" ht="15.9" customHeight="1" x14ac:dyDescent="0.3">
      <c r="A21" s="32"/>
      <c r="B21" s="37"/>
      <c r="C21" s="93"/>
      <c r="D21" s="38"/>
      <c r="E21" s="39"/>
      <c r="F21" s="40"/>
      <c r="G21" s="41"/>
      <c r="H21" s="60"/>
      <c r="K21" s="42"/>
      <c r="L21" s="42"/>
    </row>
    <row r="22" spans="1:12" ht="15.9" customHeight="1" x14ac:dyDescent="0.3">
      <c r="A22" s="32">
        <v>8100</v>
      </c>
      <c r="B22" s="37" t="s">
        <v>205</v>
      </c>
      <c r="C22" s="93">
        <f>'8100'!G9</f>
        <v>50000</v>
      </c>
      <c r="D22" s="38"/>
      <c r="E22" s="39"/>
      <c r="F22" s="40"/>
      <c r="G22" s="41"/>
      <c r="H22" s="60"/>
      <c r="K22" s="42"/>
      <c r="L22" s="42"/>
    </row>
    <row r="23" spans="1:12" ht="15.9" customHeight="1" x14ac:dyDescent="0.3">
      <c r="A23" s="47"/>
      <c r="B23" s="48"/>
      <c r="C23" s="94"/>
      <c r="D23" s="49"/>
      <c r="E23" s="49"/>
      <c r="F23" s="40"/>
      <c r="G23" s="50"/>
      <c r="H23" s="60"/>
    </row>
    <row r="24" spans="1:12" ht="15.9" customHeight="1" x14ac:dyDescent="0.3">
      <c r="A24" s="43"/>
      <c r="B24" s="95" t="s">
        <v>209</v>
      </c>
      <c r="C24" s="101">
        <f>C8+C10+C12+C14+C16+C18+C20+C22</f>
        <v>2044500</v>
      </c>
      <c r="D24" s="49"/>
      <c r="E24" s="39"/>
      <c r="F24" s="40"/>
      <c r="G24" s="41"/>
      <c r="H24" s="60"/>
    </row>
    <row r="25" spans="1:12" ht="15.9" customHeight="1" x14ac:dyDescent="0.3">
      <c r="A25" s="43"/>
      <c r="B25" s="53" t="s">
        <v>206</v>
      </c>
      <c r="C25" s="102">
        <f>C24*5%</f>
        <v>102225</v>
      </c>
      <c r="D25" s="49"/>
      <c r="E25" s="39"/>
      <c r="F25" s="40"/>
      <c r="G25" s="41"/>
      <c r="H25" s="60"/>
    </row>
    <row r="26" spans="1:12" x14ac:dyDescent="0.3">
      <c r="A26" s="43"/>
      <c r="B26" s="95" t="s">
        <v>207</v>
      </c>
      <c r="C26" s="101">
        <f>C24+C25</f>
        <v>2146725</v>
      </c>
      <c r="D26" s="49"/>
      <c r="E26" s="44"/>
      <c r="F26" s="45"/>
      <c r="G26" s="41"/>
      <c r="H26" s="60"/>
    </row>
    <row r="27" spans="1:12" ht="15" thickBot="1" x14ac:dyDescent="0.35">
      <c r="A27" s="51"/>
      <c r="B27" s="52" t="s">
        <v>208</v>
      </c>
      <c r="C27" s="103">
        <f>C26*15%</f>
        <v>322008.75</v>
      </c>
      <c r="D27" s="49"/>
      <c r="E27" s="39"/>
      <c r="F27" s="40"/>
      <c r="G27" s="41"/>
      <c r="H27" s="60"/>
    </row>
    <row r="28" spans="1:12" s="46" customFormat="1" ht="22.2" customHeight="1" thickBot="1" x14ac:dyDescent="0.3">
      <c r="A28" s="195" t="s">
        <v>229</v>
      </c>
      <c r="B28" s="196"/>
      <c r="C28" s="197">
        <f>C27+C26</f>
        <v>2468733.75</v>
      </c>
      <c r="E28" s="54"/>
      <c r="F28" s="55"/>
      <c r="G28" s="56"/>
      <c r="H28" s="61"/>
    </row>
  </sheetData>
  <mergeCells count="3">
    <mergeCell ref="A2:C2"/>
    <mergeCell ref="A3:C3"/>
    <mergeCell ref="A28:B28"/>
  </mergeCells>
  <conditionalFormatting sqref="D1:D1048576">
    <cfRule type="cellIs" dxfId="2" priority="1" stopIfTrue="1" operator="greaterThanOrEqual">
      <formula>$D$2</formula>
    </cfRule>
  </conditionalFormatting>
  <conditionalFormatting sqref="G2:G4">
    <cfRule type="cellIs" dxfId="1" priority="3" stopIfTrue="1" operator="greaterThanOrEqual">
      <formula>$D$2</formula>
    </cfRule>
  </conditionalFormatting>
  <conditionalFormatting sqref="G7:G28">
    <cfRule type="cellIs" dxfId="0" priority="2" stopIfTrue="1" operator="notBetween">
      <formula>$G$2</formula>
      <formula>#REF!</formula>
    </cfRule>
  </conditionalFormatting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a619fc30-8ce4-4397-9a87-5a6f1b92a662}" enabled="1" method="Standard" siteId="{d317f5d3-23a2-4f86-8a56-de94fa085c8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1500</vt:lpstr>
      <vt:lpstr>1800</vt:lpstr>
      <vt:lpstr>2400</vt:lpstr>
      <vt:lpstr>4100</vt:lpstr>
      <vt:lpstr>4200</vt:lpstr>
      <vt:lpstr>4600</vt:lpstr>
      <vt:lpstr>7300</vt:lpstr>
      <vt:lpstr>8100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Mvuyisi Goxa</dc:creator>
  <cp:lastModifiedBy>Ngqola,  Phakamisa</cp:lastModifiedBy>
  <dcterms:created xsi:type="dcterms:W3CDTF">2015-06-05T18:17:20Z</dcterms:created>
  <dcterms:modified xsi:type="dcterms:W3CDTF">2024-08-14T11:02:18Z</dcterms:modified>
</cp:coreProperties>
</file>