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khum\OneDrive - AJAYI-JANTJIES-ADAMS AND ASSOCIATES\Desktop\"/>
    </mc:Choice>
  </mc:AlternateContent>
  <xr:revisionPtr revIDLastSave="0" documentId="13_ncr:1_{95EF420D-1DF3-4C31-9BE3-83A687393C88}" xr6:coauthVersionLast="47" xr6:coauthVersionMax="47" xr10:uidLastSave="{00000000-0000-0000-0000-000000000000}"/>
  <bookViews>
    <workbookView xWindow="-110" yWindow="-110" windowWidth="19420" windowHeight="10300" xr2:uid="{A53E986C-A5D7-41A5-BDF7-D9961E04E333}"/>
  </bookViews>
  <sheets>
    <sheet name="MAIN CONTRACTOR BOQ" sheetId="1" r:id="rId1"/>
  </sheets>
  <definedNames>
    <definedName name="_xlnm._FilterDatabase" localSheetId="0" hidden="1">'MAIN CONTRACTOR BOQ'!$B$4:$I$1452</definedName>
    <definedName name="_xlnm.Print_Area" localSheetId="0">'MAIN CONTRACTOR BOQ'!$B$1:$I$1454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2" i="1" l="1"/>
  <c r="I10" i="1"/>
  <c r="I1441" i="1"/>
  <c r="I1451" i="1"/>
  <c r="I1450" i="1"/>
  <c r="I1449" i="1"/>
  <c r="I1448" i="1"/>
  <c r="I1443" i="1"/>
  <c r="I1442" i="1"/>
  <c r="I1439" i="1"/>
  <c r="I1438" i="1"/>
  <c r="I1437" i="1"/>
  <c r="I170" i="1"/>
  <c r="G152" i="1"/>
  <c r="G156" i="1"/>
  <c r="G158" i="1"/>
  <c r="I152" i="1"/>
  <c r="I142" i="1"/>
  <c r="I140" i="1"/>
  <c r="G144" i="1"/>
  <c r="I144" i="1" s="1"/>
  <c r="I148" i="1"/>
  <c r="I154" i="1"/>
  <c r="I166" i="1"/>
  <c r="I173" i="1"/>
  <c r="H173" i="1"/>
  <c r="H166" i="1"/>
  <c r="H154" i="1"/>
  <c r="H148" i="1"/>
  <c r="G146" i="1"/>
  <c r="G168" i="1"/>
  <c r="I168" i="1" s="1"/>
  <c r="G170" i="1"/>
  <c r="G177" i="1"/>
  <c r="I177" i="1" s="1"/>
  <c r="G175" i="1"/>
  <c r="I175" i="1" s="1"/>
  <c r="I292" i="1"/>
  <c r="I335" i="1"/>
  <c r="I378" i="1"/>
  <c r="I383" i="1" s="1"/>
  <c r="I440" i="1" s="1"/>
  <c r="I1428" i="1"/>
  <c r="I1426" i="1"/>
  <c r="I1420" i="1"/>
  <c r="I1415" i="1"/>
  <c r="I1414" i="1"/>
  <c r="I1413" i="1"/>
  <c r="I1411" i="1"/>
  <c r="I1407" i="1"/>
  <c r="I1404" i="1"/>
  <c r="I1400" i="1"/>
  <c r="I1396" i="1"/>
  <c r="I1392" i="1"/>
  <c r="I1388" i="1"/>
  <c r="I1386" i="1"/>
  <c r="I1376" i="1"/>
  <c r="I1372" i="1"/>
  <c r="I1368" i="1"/>
  <c r="I1366" i="1"/>
  <c r="I1360" i="1"/>
  <c r="I1358" i="1"/>
  <c r="I1355" i="1"/>
  <c r="I1353" i="1"/>
  <c r="I1349" i="1"/>
  <c r="I1345" i="1"/>
  <c r="I1337" i="1"/>
  <c r="I1335" i="1"/>
  <c r="I1325" i="1"/>
  <c r="I1321" i="1"/>
  <c r="I1317" i="1"/>
  <c r="I1313" i="1"/>
  <c r="I1308" i="1"/>
  <c r="I1306" i="1"/>
  <c r="I1304" i="1"/>
  <c r="I1302" i="1"/>
  <c r="I1300" i="1"/>
  <c r="I1297" i="1"/>
  <c r="I1295" i="1"/>
  <c r="I1293" i="1"/>
  <c r="I1287" i="1"/>
  <c r="I1285" i="1"/>
  <c r="I1283" i="1"/>
  <c r="I1270" i="1"/>
  <c r="I1275" i="1" s="1"/>
  <c r="I1327" i="1" s="1"/>
  <c r="I1332" i="1" s="1"/>
  <c r="I1378" i="1" s="1"/>
  <c r="I1383" i="1" s="1"/>
  <c r="I1430" i="1" s="1"/>
  <c r="I1268" i="1"/>
  <c r="I1266" i="1"/>
  <c r="I1264" i="1"/>
  <c r="I1262" i="1"/>
  <c r="I1260" i="1"/>
  <c r="I1258" i="1"/>
  <c r="I1256" i="1"/>
  <c r="I1254" i="1"/>
  <c r="I1250" i="1"/>
  <c r="I1248" i="1"/>
  <c r="I1246" i="1"/>
  <c r="I1239" i="1"/>
  <c r="I1237" i="1"/>
  <c r="I1215" i="1"/>
  <c r="I1211" i="1"/>
  <c r="I1209" i="1"/>
  <c r="I1205" i="1"/>
  <c r="I1201" i="1"/>
  <c r="I1199" i="1"/>
  <c r="I1195" i="1"/>
  <c r="I1191" i="1"/>
  <c r="I1189" i="1"/>
  <c r="I1185" i="1"/>
  <c r="I1217" i="1" s="1"/>
  <c r="I1183" i="1"/>
  <c r="I1172" i="1"/>
  <c r="I1173" i="1" s="1"/>
  <c r="I1158" i="1"/>
  <c r="I1154" i="1"/>
  <c r="I1152" i="1"/>
  <c r="I1148" i="1"/>
  <c r="I1139" i="1"/>
  <c r="I1137" i="1"/>
  <c r="I1135" i="1"/>
  <c r="I1133" i="1"/>
  <c r="I1131" i="1"/>
  <c r="I1129" i="1"/>
  <c r="I1127" i="1"/>
  <c r="I1125" i="1"/>
  <c r="I1123" i="1"/>
  <c r="I1121" i="1"/>
  <c r="I1117" i="1"/>
  <c r="I1113" i="1"/>
  <c r="I1109" i="1"/>
  <c r="I1103" i="1"/>
  <c r="I1101" i="1"/>
  <c r="I1141" i="1" s="1"/>
  <c r="I1146" i="1" s="1"/>
  <c r="I1160" i="1" s="1"/>
  <c r="I1089" i="1"/>
  <c r="I1086" i="1"/>
  <c r="I1082" i="1"/>
  <c r="I1080" i="1"/>
  <c r="I1078" i="1"/>
  <c r="I1075" i="1"/>
  <c r="I1072" i="1"/>
  <c r="I1069" i="1"/>
  <c r="I1066" i="1"/>
  <c r="I1058" i="1"/>
  <c r="I1054" i="1"/>
  <c r="I1050" i="1"/>
  <c r="I1046" i="1"/>
  <c r="I1040" i="1"/>
  <c r="I1038" i="1"/>
  <c r="I1036" i="1"/>
  <c r="I1034" i="1"/>
  <c r="I1032" i="1"/>
  <c r="I1030" i="1"/>
  <c r="I1028" i="1"/>
  <c r="I1026" i="1"/>
  <c r="I1024" i="1"/>
  <c r="I1022" i="1"/>
  <c r="I1019" i="1"/>
  <c r="I1010" i="1"/>
  <c r="I1008" i="1"/>
  <c r="I1011" i="1" s="1"/>
  <c r="I1016" i="1" s="1"/>
  <c r="I1059" i="1" s="1"/>
  <c r="I1064" i="1" s="1"/>
  <c r="I1091" i="1" s="1"/>
  <c r="I1004" i="1"/>
  <c r="I1000" i="1"/>
  <c r="I997" i="1"/>
  <c r="I995" i="1"/>
  <c r="I967" i="1"/>
  <c r="I965" i="1"/>
  <c r="I962" i="1"/>
  <c r="I960" i="1"/>
  <c r="I958" i="1"/>
  <c r="I956" i="1"/>
  <c r="I954" i="1"/>
  <c r="I952" i="1"/>
  <c r="I946" i="1"/>
  <c r="I944" i="1"/>
  <c r="I942" i="1"/>
  <c r="I939" i="1"/>
  <c r="I937" i="1"/>
  <c r="I935" i="1"/>
  <c r="I933" i="1"/>
  <c r="I931" i="1"/>
  <c r="I975" i="1" s="1"/>
  <c r="I917" i="1"/>
  <c r="I915" i="1"/>
  <c r="I913" i="1"/>
  <c r="I911" i="1"/>
  <c r="I907" i="1"/>
  <c r="I905" i="1"/>
  <c r="I903" i="1"/>
  <c r="I901" i="1"/>
  <c r="I892" i="1"/>
  <c r="I897" i="1" s="1"/>
  <c r="I919" i="1" s="1"/>
  <c r="I891" i="1"/>
  <c r="I889" i="1"/>
  <c r="I885" i="1"/>
  <c r="I883" i="1"/>
  <c r="I879" i="1"/>
  <c r="I877" i="1"/>
  <c r="I875" i="1"/>
  <c r="I871" i="1"/>
  <c r="I867" i="1"/>
  <c r="I865" i="1"/>
  <c r="I861" i="1"/>
  <c r="I859" i="1"/>
  <c r="I857" i="1"/>
  <c r="I797" i="1"/>
  <c r="I795" i="1"/>
  <c r="I793" i="1"/>
  <c r="I791" i="1"/>
  <c r="I782" i="1"/>
  <c r="I780" i="1"/>
  <c r="I778" i="1"/>
  <c r="I776" i="1"/>
  <c r="I774" i="1"/>
  <c r="I769" i="1"/>
  <c r="I766" i="1"/>
  <c r="I764" i="1"/>
  <c r="I752" i="1"/>
  <c r="I750" i="1"/>
  <c r="I748" i="1"/>
  <c r="I746" i="1"/>
  <c r="I744" i="1"/>
  <c r="I742" i="1"/>
  <c r="I740" i="1"/>
  <c r="I738" i="1"/>
  <c r="I736" i="1"/>
  <c r="I729" i="1"/>
  <c r="I727" i="1"/>
  <c r="I725" i="1"/>
  <c r="I723" i="1"/>
  <c r="I721" i="1"/>
  <c r="I719" i="1"/>
  <c r="I717" i="1"/>
  <c r="I715" i="1"/>
  <c r="I707" i="1"/>
  <c r="I757" i="1" s="1"/>
  <c r="I762" i="1" s="1"/>
  <c r="I784" i="1" s="1"/>
  <c r="I789" i="1" s="1"/>
  <c r="I845" i="1" s="1"/>
  <c r="I705" i="1"/>
  <c r="I676" i="1"/>
  <c r="I674" i="1"/>
  <c r="I672" i="1"/>
  <c r="I670" i="1"/>
  <c r="I666" i="1"/>
  <c r="I660" i="1"/>
  <c r="I658" i="1"/>
  <c r="I696" i="1" s="1"/>
  <c r="I645" i="1"/>
  <c r="I643" i="1"/>
  <c r="I639" i="1"/>
  <c r="I636" i="1"/>
  <c r="I634" i="1"/>
  <c r="I631" i="1"/>
  <c r="I629" i="1"/>
  <c r="I625" i="1"/>
  <c r="I618" i="1"/>
  <c r="I615" i="1"/>
  <c r="I612" i="1"/>
  <c r="I610" i="1"/>
  <c r="I608" i="1"/>
  <c r="I647" i="1" s="1"/>
  <c r="I582" i="1"/>
  <c r="I580" i="1"/>
  <c r="I576" i="1"/>
  <c r="I574" i="1"/>
  <c r="I569" i="1"/>
  <c r="I567" i="1"/>
  <c r="I564" i="1"/>
  <c r="I557" i="1"/>
  <c r="I597" i="1" s="1"/>
  <c r="I555" i="1"/>
  <c r="I524" i="1"/>
  <c r="I522" i="1"/>
  <c r="I520" i="1"/>
  <c r="I518" i="1"/>
  <c r="I516" i="1"/>
  <c r="I514" i="1"/>
  <c r="I509" i="1"/>
  <c r="I507" i="1"/>
  <c r="I503" i="1"/>
  <c r="I485" i="1"/>
  <c r="I481" i="1"/>
  <c r="I475" i="1"/>
  <c r="I494" i="1" s="1"/>
  <c r="I499" i="1" s="1"/>
  <c r="I544" i="1" s="1"/>
  <c r="I466" i="1"/>
  <c r="I457" i="1"/>
  <c r="I455" i="1"/>
  <c r="I453" i="1"/>
  <c r="I156" i="1"/>
  <c r="G150" i="1"/>
  <c r="I150" i="1" s="1"/>
  <c r="I348" i="1"/>
  <c r="I350" i="1"/>
  <c r="I352" i="1"/>
  <c r="I357" i="1"/>
  <c r="I363" i="1"/>
  <c r="I365" i="1"/>
  <c r="I371" i="1"/>
  <c r="I373" i="1"/>
  <c r="I375" i="1"/>
  <c r="I346" i="1"/>
  <c r="I392" i="1"/>
  <c r="I394" i="1"/>
  <c r="I396" i="1"/>
  <c r="I388" i="1"/>
  <c r="I305" i="1"/>
  <c r="I307" i="1"/>
  <c r="I312" i="1"/>
  <c r="I314" i="1"/>
  <c r="I316" i="1"/>
  <c r="I318" i="1"/>
  <c r="I320" i="1"/>
  <c r="I326" i="1"/>
  <c r="I328" i="1"/>
  <c r="I330" i="1"/>
  <c r="I332" i="1"/>
  <c r="I334" i="1"/>
  <c r="I301" i="1"/>
  <c r="I284" i="1"/>
  <c r="I278" i="1"/>
  <c r="I272" i="1"/>
  <c r="I268" i="1"/>
  <c r="I262" i="1"/>
  <c r="I256" i="1"/>
  <c r="I243" i="1"/>
  <c r="I241" i="1"/>
  <c r="I239" i="1"/>
  <c r="I235" i="1"/>
  <c r="I233" i="1"/>
  <c r="I231" i="1"/>
  <c r="I229" i="1"/>
  <c r="I225" i="1"/>
  <c r="I221" i="1"/>
  <c r="I217" i="1"/>
  <c r="I213" i="1"/>
  <c r="I201" i="1"/>
  <c r="I199" i="1"/>
  <c r="I197" i="1"/>
  <c r="I193" i="1"/>
  <c r="I191" i="1"/>
  <c r="I187" i="1"/>
  <c r="I185" i="1"/>
  <c r="I183" i="1"/>
  <c r="I181" i="1"/>
  <c r="I158" i="1"/>
  <c r="I129" i="1"/>
  <c r="I123" i="1"/>
  <c r="I113" i="1"/>
  <c r="I72" i="1"/>
  <c r="I74" i="1"/>
  <c r="I76" i="1"/>
  <c r="I78" i="1"/>
  <c r="I80" i="1"/>
  <c r="I82" i="1"/>
  <c r="I84" i="1"/>
  <c r="I86" i="1"/>
  <c r="I88" i="1"/>
  <c r="I92" i="1"/>
  <c r="I94" i="1"/>
  <c r="I96" i="1"/>
  <c r="I98" i="1"/>
  <c r="I100" i="1"/>
  <c r="I102" i="1"/>
  <c r="I104" i="1"/>
  <c r="I67" i="1"/>
  <c r="I16" i="1"/>
  <c r="I18" i="1"/>
  <c r="I20" i="1"/>
  <c r="I22" i="1"/>
  <c r="I27" i="1"/>
  <c r="I29" i="1"/>
  <c r="I31" i="1"/>
  <c r="I33" i="1"/>
  <c r="I35" i="1"/>
  <c r="I37" i="1"/>
  <c r="I39" i="1"/>
  <c r="I41" i="1"/>
  <c r="I43" i="1"/>
  <c r="I45" i="1"/>
  <c r="I47" i="1"/>
  <c r="I51" i="1"/>
  <c r="I57" i="1"/>
  <c r="I59" i="1"/>
  <c r="I61" i="1"/>
  <c r="I66" i="1" s="1"/>
  <c r="I107" i="1" s="1"/>
  <c r="I112" i="1" s="1"/>
  <c r="I159" i="1" l="1"/>
  <c r="I164" i="1" s="1"/>
  <c r="I203" i="1" s="1"/>
  <c r="I208" i="1" s="1"/>
  <c r="I244" i="1" s="1"/>
  <c r="I1436" i="1" s="1"/>
  <c r="I1452" i="1" s="1"/>
  <c r="I1453" i="1" l="1"/>
  <c r="I1454" i="1" s="1"/>
  <c r="G1404" i="1" l="1"/>
  <c r="G1372" i="1"/>
  <c r="G1368" i="1"/>
  <c r="G1366" i="1"/>
  <c r="G1364" i="1"/>
  <c r="G1360" i="1"/>
  <c r="G1358" i="1"/>
  <c r="G1355" i="1"/>
  <c r="G1353" i="1"/>
  <c r="G1325" i="1"/>
  <c r="G1317" i="1"/>
  <c r="G1321" i="1" s="1"/>
  <c r="G1313" i="1"/>
  <c r="G1308" i="1"/>
  <c r="G1306" i="1"/>
  <c r="G1304" i="1"/>
  <c r="G1302" i="1"/>
  <c r="G1297" i="1"/>
  <c r="G1295" i="1"/>
  <c r="G1293" i="1"/>
  <c r="G1285" i="1"/>
  <c r="G1287" i="1" s="1"/>
  <c r="G1283" i="1"/>
  <c r="G1237" i="1"/>
  <c r="G1239" i="1" s="1"/>
  <c r="G1337" i="1" l="1"/>
  <c r="G1335" i="1"/>
  <c r="I138" i="1" l="1"/>
  <c r="I179" i="1"/>
  <c r="G183" i="1" l="1"/>
  <c r="G181" i="1"/>
  <c r="G140" i="1"/>
  <c r="G1152" i="1" l="1"/>
  <c r="G1154" i="1" s="1"/>
  <c r="I282" i="1" l="1"/>
  <c r="I276" i="1"/>
  <c r="I270" i="1"/>
  <c r="I266" i="1"/>
  <c r="I260" i="1"/>
  <c r="I254" i="1"/>
  <c r="I219" i="1"/>
  <c r="I215" i="1"/>
  <c r="I211" i="1"/>
  <c r="H133" i="1"/>
  <c r="I133" i="1" s="1"/>
  <c r="I127" i="1"/>
  <c r="G129" i="1" s="1"/>
  <c r="I121" i="1"/>
  <c r="I119" i="1"/>
  <c r="G123" i="1" l="1"/>
  <c r="G272" i="1" l="1"/>
  <c r="G213" i="1"/>
  <c r="G262" i="1"/>
  <c r="G221" i="1"/>
  <c r="G217" i="1"/>
  <c r="G284" i="1"/>
  <c r="G278" i="1"/>
  <c r="G268" i="1"/>
  <c r="G2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6" authorId="0" shapeId="0" xr:uid="{DFA61AFA-72BC-4824-95F9-42F91E30B87C}">
      <text>
        <r>
          <rPr>
            <sz val="11"/>
            <rFont val="Calibri"/>
            <family val="2"/>
            <scheme val="minor"/>
          </rPr>
          <t>¦1¦1¦1¦1¦1¦Null§SubSection</t>
        </r>
      </text>
    </comment>
    <comment ref="A8" authorId="0" shapeId="0" xr:uid="{3787773C-528E-4841-833B-857AB0C8E9BB}">
      <text>
        <r>
          <rPr>
            <sz val="11"/>
            <rFont val="Calibri"/>
            <family val="2"/>
            <scheme val="minor"/>
          </rPr>
          <t>¦1¦1¦1¦2¦1¦Null§</t>
        </r>
      </text>
    </comment>
    <comment ref="A10" authorId="0" shapeId="0" xr:uid="{D4768DCC-1437-4407-9E6E-B8EBE48BF859}">
      <text>
        <r>
          <rPr>
            <sz val="11"/>
            <rFont val="Calibri"/>
            <family val="2"/>
            <scheme val="minor"/>
          </rPr>
          <t>¦1¦1¦1¦3¦1¦Null§</t>
        </r>
      </text>
    </comment>
    <comment ref="A12" authorId="0" shapeId="0" xr:uid="{A529482B-0D49-40A7-94FA-DFA06AB42EF3}">
      <text>
        <r>
          <rPr>
            <sz val="11"/>
            <rFont val="Calibri"/>
            <family val="2"/>
            <scheme val="minor"/>
          </rPr>
          <t>¦1¦1¦1¦4¦1¦Null§</t>
        </r>
      </text>
    </comment>
    <comment ref="A14" authorId="0" shapeId="0" xr:uid="{3CA8E03D-C369-464D-A042-B1D9F15845F9}">
      <text>
        <r>
          <rPr>
            <sz val="11"/>
            <rFont val="Calibri"/>
            <family val="2"/>
            <scheme val="minor"/>
          </rPr>
          <t>¦1¦1¦1¦5¦1¦Null§</t>
        </r>
      </text>
    </comment>
    <comment ref="A16" authorId="0" shapeId="0" xr:uid="{ED7779DD-3147-4C9E-A2BA-26CCF073E173}">
      <text>
        <r>
          <rPr>
            <sz val="11"/>
            <rFont val="Calibri"/>
            <family val="2"/>
            <scheme val="minor"/>
          </rPr>
          <t>¦1¦1¦1¦6¦1¦Null§</t>
        </r>
      </text>
    </comment>
    <comment ref="A18" authorId="0" shapeId="0" xr:uid="{C9A8307C-A990-47EA-A006-0626311643DB}">
      <text>
        <r>
          <rPr>
            <sz val="11"/>
            <rFont val="Calibri"/>
            <family val="2"/>
            <scheme val="minor"/>
          </rPr>
          <t>¦1¦1¦1¦7¦1¦Null§</t>
        </r>
      </text>
    </comment>
    <comment ref="A20" authorId="0" shapeId="0" xr:uid="{926D8F60-2D73-4017-A3D9-C0ACA8699E6E}">
      <text>
        <r>
          <rPr>
            <sz val="11"/>
            <rFont val="Calibri"/>
            <family val="2"/>
            <scheme val="minor"/>
          </rPr>
          <t>¦1¦1¦1¦8¦1¦Null§</t>
        </r>
      </text>
    </comment>
    <comment ref="A22" authorId="0" shapeId="0" xr:uid="{4FA74FCA-AB87-4B70-B8CF-4E63D812094B}">
      <text>
        <r>
          <rPr>
            <sz val="11"/>
            <rFont val="Calibri"/>
            <family val="2"/>
            <scheme val="minor"/>
          </rPr>
          <t>¦1¦1¦1¦9¦1¦Null§</t>
        </r>
      </text>
    </comment>
    <comment ref="A25" authorId="0" shapeId="0" xr:uid="{E3AB9D63-B031-4CA0-B133-4275A405317B}">
      <text>
        <r>
          <rPr>
            <sz val="11"/>
            <rFont val="Calibri"/>
            <family val="2"/>
            <scheme val="minor"/>
          </rPr>
          <t>¦1¦1¦1¦11¦1¦Null§</t>
        </r>
      </text>
    </comment>
    <comment ref="A27" authorId="0" shapeId="0" xr:uid="{B98EA71A-91FC-49FC-BF7F-30EFB772C820}">
      <text>
        <r>
          <rPr>
            <sz val="11"/>
            <rFont val="Calibri"/>
            <family val="2"/>
            <scheme val="minor"/>
          </rPr>
          <t>¦1¦1¦1¦12¦1¦Null§</t>
        </r>
      </text>
    </comment>
    <comment ref="A29" authorId="0" shapeId="0" xr:uid="{2DFCD4DD-DD80-42EF-9118-B186322F59FB}">
      <text>
        <r>
          <rPr>
            <sz val="11"/>
            <rFont val="Calibri"/>
            <family val="2"/>
            <scheme val="minor"/>
          </rPr>
          <t>¦1¦1¦1¦13¦1¦Null§</t>
        </r>
      </text>
    </comment>
    <comment ref="A31" authorId="0" shapeId="0" xr:uid="{9B6B34EE-DF65-47CA-B9F9-AC00CE0B9392}">
      <text>
        <r>
          <rPr>
            <sz val="11"/>
            <rFont val="Calibri"/>
            <family val="2"/>
            <scheme val="minor"/>
          </rPr>
          <t>¦1¦1¦1¦14¦1¦Null§</t>
        </r>
      </text>
    </comment>
    <comment ref="A33" authorId="0" shapeId="0" xr:uid="{CB2101EF-8665-41FC-96E2-82FE759B8879}">
      <text>
        <r>
          <rPr>
            <sz val="11"/>
            <rFont val="Calibri"/>
            <family val="2"/>
            <scheme val="minor"/>
          </rPr>
          <t>¦1¦1¦1¦15¦1¦Null§</t>
        </r>
      </text>
    </comment>
    <comment ref="A35" authorId="0" shapeId="0" xr:uid="{6FDE76E0-CB1F-49D6-849A-4789B25A5087}">
      <text>
        <r>
          <rPr>
            <sz val="11"/>
            <rFont val="Calibri"/>
            <family val="2"/>
            <scheme val="minor"/>
          </rPr>
          <t>¦1¦1¦1¦16¦1¦Null§</t>
        </r>
      </text>
    </comment>
    <comment ref="A37" authorId="0" shapeId="0" xr:uid="{3DB2980C-CADD-426D-8354-AB394EA3F869}">
      <text>
        <r>
          <rPr>
            <sz val="11"/>
            <rFont val="Calibri"/>
            <family val="2"/>
            <scheme val="minor"/>
          </rPr>
          <t>¦1¦1¦1¦17¦1¦Null§</t>
        </r>
      </text>
    </comment>
    <comment ref="A39" authorId="0" shapeId="0" xr:uid="{29CC4645-CAB5-4590-A205-B7713F32A98E}">
      <text>
        <r>
          <rPr>
            <sz val="11"/>
            <rFont val="Calibri"/>
            <family val="2"/>
            <scheme val="minor"/>
          </rPr>
          <t>¦1¦1¦1¦18¦1¦Null§</t>
        </r>
      </text>
    </comment>
    <comment ref="A41" authorId="0" shapeId="0" xr:uid="{8601CFC3-D6A1-49B1-8F60-15C141C96FBD}">
      <text>
        <r>
          <rPr>
            <sz val="11"/>
            <rFont val="Calibri"/>
            <family val="2"/>
            <scheme val="minor"/>
          </rPr>
          <t>¦1¦1¦1¦19¦1¦Null§</t>
        </r>
      </text>
    </comment>
    <comment ref="A43" authorId="0" shapeId="0" xr:uid="{F37CE97E-840F-4ABA-9230-790362F9FD07}">
      <text>
        <r>
          <rPr>
            <sz val="11"/>
            <rFont val="Calibri"/>
            <family val="2"/>
            <scheme val="minor"/>
          </rPr>
          <t>¦1¦1¦1¦20¦1¦Null§</t>
        </r>
      </text>
    </comment>
    <comment ref="A45" authorId="0" shapeId="0" xr:uid="{20F1425A-7DF8-4C36-A5FF-4A294EE00DAC}">
      <text>
        <r>
          <rPr>
            <sz val="11"/>
            <rFont val="Calibri"/>
            <family val="2"/>
            <scheme val="minor"/>
          </rPr>
          <t>¦1¦1¦1¦21¦1¦Null§</t>
        </r>
      </text>
    </comment>
    <comment ref="A47" authorId="0" shapeId="0" xr:uid="{8A84C4AC-A931-41C3-9736-01035E203C75}">
      <text>
        <r>
          <rPr>
            <sz val="11"/>
            <rFont val="Calibri"/>
            <family val="2"/>
            <scheme val="minor"/>
          </rPr>
          <t>¦1¦1¦1¦22¦1¦Null§</t>
        </r>
      </text>
    </comment>
    <comment ref="A49" authorId="0" shapeId="0" xr:uid="{28099E34-1068-4C8A-96F0-A319751964DF}">
      <text>
        <r>
          <rPr>
            <sz val="11"/>
            <rFont val="Calibri"/>
            <family val="2"/>
            <scheme val="minor"/>
          </rPr>
          <t>¦1¦1¦1¦23¦1¦Null§</t>
        </r>
      </text>
    </comment>
    <comment ref="A51" authorId="0" shapeId="0" xr:uid="{45F7E40A-B8E6-4E20-AF5F-AF93C43D2AA2}">
      <text>
        <r>
          <rPr>
            <sz val="11"/>
            <rFont val="Calibri"/>
            <family val="2"/>
            <scheme val="minor"/>
          </rPr>
          <t>¦1¦1¦1¦24¦1¦Null§</t>
        </r>
      </text>
    </comment>
    <comment ref="A53" authorId="0" shapeId="0" xr:uid="{A27A690B-B076-4360-82E4-E38496C51FB9}">
      <text>
        <r>
          <rPr>
            <sz val="11"/>
            <rFont val="Calibri"/>
            <family val="2"/>
            <scheme val="minor"/>
          </rPr>
          <t>¦1¦1¦1¦25¦1¦Null§</t>
        </r>
      </text>
    </comment>
    <comment ref="A55" authorId="0" shapeId="0" xr:uid="{4DD460FB-10F7-47CF-9E24-3696FFBDB4F2}">
      <text>
        <r>
          <rPr>
            <sz val="11"/>
            <rFont val="Calibri"/>
            <family val="2"/>
            <scheme val="minor"/>
          </rPr>
          <t>¦1¦1¦1¦26¦1¦Null§</t>
        </r>
      </text>
    </comment>
    <comment ref="A57" authorId="0" shapeId="0" xr:uid="{3654E714-4ADD-493A-AC31-EFB59737F95B}">
      <text>
        <r>
          <rPr>
            <sz val="11"/>
            <rFont val="Calibri"/>
            <family val="2"/>
            <scheme val="minor"/>
          </rPr>
          <t>¦1¦1¦1¦27¦1¦Null§</t>
        </r>
      </text>
    </comment>
    <comment ref="A59" authorId="0" shapeId="0" xr:uid="{EEF0B6B7-0130-4C86-8B4D-710E4F13F899}">
      <text>
        <r>
          <rPr>
            <sz val="11"/>
            <rFont val="Calibri"/>
            <family val="2"/>
            <scheme val="minor"/>
          </rPr>
          <t>¦1¦1¦1¦28¦1¦Null§</t>
        </r>
      </text>
    </comment>
    <comment ref="A67" authorId="0" shapeId="0" xr:uid="{9FF4C04D-747F-432A-B83A-569D32EFA690}">
      <text>
        <r>
          <rPr>
            <sz val="11"/>
            <rFont val="Calibri"/>
            <family val="2"/>
            <scheme val="minor"/>
          </rPr>
          <t>¦1¦1¦1¦29¦1¦Null§</t>
        </r>
      </text>
    </comment>
    <comment ref="A70" authorId="0" shapeId="0" xr:uid="{56BE8E38-6219-4FB0-8912-A40F6D1C0871}">
      <text>
        <r>
          <rPr>
            <sz val="11"/>
            <rFont val="Calibri"/>
            <family val="2"/>
            <scheme val="minor"/>
          </rPr>
          <t>¦1¦1¦1¦33¦1¦Null§</t>
        </r>
      </text>
    </comment>
    <comment ref="A72" authorId="0" shapeId="0" xr:uid="{E701D662-AABE-43AF-A30C-2AFF17B1FBE3}">
      <text>
        <r>
          <rPr>
            <sz val="11"/>
            <rFont val="Calibri"/>
            <family val="2"/>
            <scheme val="minor"/>
          </rPr>
          <t>¦1¦1¦1¦34¦1¦Null§</t>
        </r>
      </text>
    </comment>
    <comment ref="A74" authorId="0" shapeId="0" xr:uid="{228705EB-72CB-4155-9A9E-1F85AE45C983}">
      <text>
        <r>
          <rPr>
            <sz val="11"/>
            <rFont val="Calibri"/>
            <family val="2"/>
            <scheme val="minor"/>
          </rPr>
          <t>¦1¦1¦1¦35¦1¦Null§</t>
        </r>
      </text>
    </comment>
    <comment ref="A76" authorId="0" shapeId="0" xr:uid="{A386D4F8-ACF3-4486-8F5E-15FDB4BCEBB5}">
      <text>
        <r>
          <rPr>
            <sz val="11"/>
            <rFont val="Calibri"/>
            <family val="2"/>
            <scheme val="minor"/>
          </rPr>
          <t>¦1¦1¦1¦36¦1¦Null§</t>
        </r>
      </text>
    </comment>
    <comment ref="A78" authorId="0" shapeId="0" xr:uid="{1EE23BF6-231F-4D14-BF47-2ADA532079CB}">
      <text>
        <r>
          <rPr>
            <sz val="11"/>
            <rFont val="Calibri"/>
            <family val="2"/>
            <scheme val="minor"/>
          </rPr>
          <t>¦1¦1¦1¦37¦1¦Null§</t>
        </r>
      </text>
    </comment>
    <comment ref="A80" authorId="0" shapeId="0" xr:uid="{5AB4B8AB-343F-45F3-9FE0-2BC336E1986C}">
      <text>
        <r>
          <rPr>
            <sz val="11"/>
            <rFont val="Calibri"/>
            <family val="2"/>
            <scheme val="minor"/>
          </rPr>
          <t>¦1¦1¦1¦38¦1¦Null§</t>
        </r>
      </text>
    </comment>
    <comment ref="A82" authorId="0" shapeId="0" xr:uid="{E95D0EC3-B849-43D0-BA72-39AF105046F4}">
      <text>
        <r>
          <rPr>
            <sz val="11"/>
            <rFont val="Calibri"/>
            <family val="2"/>
            <scheme val="minor"/>
          </rPr>
          <t>¦1¦1¦1¦39¦1¦Null§</t>
        </r>
      </text>
    </comment>
    <comment ref="A84" authorId="0" shapeId="0" xr:uid="{D70D03E7-A515-4069-8CCF-3B9AA7869FF4}">
      <text>
        <r>
          <rPr>
            <sz val="11"/>
            <rFont val="Calibri"/>
            <family val="2"/>
            <scheme val="minor"/>
          </rPr>
          <t>¦1¦1¦1¦40¦1¦Null§</t>
        </r>
      </text>
    </comment>
    <comment ref="A86" authorId="0" shapeId="0" xr:uid="{60AC1BD2-DE8A-473D-999F-A57BEA8A021B}">
      <text>
        <r>
          <rPr>
            <sz val="11"/>
            <rFont val="Calibri"/>
            <family val="2"/>
            <scheme val="minor"/>
          </rPr>
          <t>¦1¦1¦1¦41¦1¦Null§</t>
        </r>
      </text>
    </comment>
    <comment ref="A88" authorId="0" shapeId="0" xr:uid="{F8455256-6BE1-484B-A4D8-2DC1797DB5D8}">
      <text>
        <r>
          <rPr>
            <sz val="11"/>
            <rFont val="Calibri"/>
            <family val="2"/>
            <scheme val="minor"/>
          </rPr>
          <t>¦1¦1¦1¦42¦1¦Null§</t>
        </r>
      </text>
    </comment>
    <comment ref="A90" authorId="0" shapeId="0" xr:uid="{20D291DD-BFBE-4EE2-A537-6331FE4A4DBE}">
      <text>
        <r>
          <rPr>
            <sz val="11"/>
            <rFont val="Calibri"/>
            <family val="2"/>
            <scheme val="minor"/>
          </rPr>
          <t>¦1¦1¦1¦43¦1¦Null§</t>
        </r>
      </text>
    </comment>
    <comment ref="A92" authorId="0" shapeId="0" xr:uid="{C6DAAD12-5062-48FA-BB60-3D6CB583B3C9}">
      <text>
        <r>
          <rPr>
            <sz val="11"/>
            <rFont val="Calibri"/>
            <family val="2"/>
            <scheme val="minor"/>
          </rPr>
          <t>¦1¦1¦1¦44¦1¦Null§</t>
        </r>
      </text>
    </comment>
    <comment ref="A94" authorId="0" shapeId="0" xr:uid="{385C203E-129A-40FB-B934-C9FDF457DC2A}">
      <text>
        <r>
          <rPr>
            <sz val="11"/>
            <rFont val="Calibri"/>
            <family val="2"/>
            <scheme val="minor"/>
          </rPr>
          <t>¦1¦1¦1¦45¦1¦Null§</t>
        </r>
      </text>
    </comment>
    <comment ref="A96" authorId="0" shapeId="0" xr:uid="{835B98C0-5264-4B37-B1E1-0CC3B19A83D8}">
      <text>
        <r>
          <rPr>
            <sz val="11"/>
            <rFont val="Calibri"/>
            <family val="2"/>
            <scheme val="minor"/>
          </rPr>
          <t>¦1¦1¦1¦46¦1¦Null§</t>
        </r>
      </text>
    </comment>
    <comment ref="A98" authorId="0" shapeId="0" xr:uid="{58B4548A-63A8-43DE-9BBF-1CE7D45740FE}">
      <text>
        <r>
          <rPr>
            <sz val="11"/>
            <rFont val="Calibri"/>
            <family val="2"/>
            <scheme val="minor"/>
          </rPr>
          <t>¦1¦1¦1¦47¦1¦Null§</t>
        </r>
      </text>
    </comment>
    <comment ref="A100" authorId="0" shapeId="0" xr:uid="{2A01769E-59CD-41FD-813E-82FD1B954662}">
      <text>
        <r>
          <rPr>
            <sz val="11"/>
            <rFont val="Calibri"/>
            <family val="2"/>
            <scheme val="minor"/>
          </rPr>
          <t>¦1¦1¦1¦48¦1¦Null§</t>
        </r>
      </text>
    </comment>
    <comment ref="A102" authorId="0" shapeId="0" xr:uid="{09BA69A1-9B4D-429F-9853-ACAC44A39031}">
      <text>
        <r>
          <rPr>
            <sz val="11"/>
            <rFont val="Calibri"/>
            <family val="2"/>
            <scheme val="minor"/>
          </rPr>
          <t>¦1¦1¦1¦49¦1¦Null§</t>
        </r>
      </text>
    </comment>
    <comment ref="A104" authorId="0" shapeId="0" xr:uid="{8B14A831-679A-4FF1-ACFC-EF1847ABAB17}">
      <text>
        <r>
          <rPr>
            <sz val="11"/>
            <rFont val="Calibri"/>
            <family val="2"/>
            <scheme val="minor"/>
          </rPr>
          <t>¦1¦1¦1¦50¦1¦Null§</t>
        </r>
      </text>
    </comment>
    <comment ref="A113" authorId="0" shapeId="0" xr:uid="{B56F2D25-4AB9-40F6-A1A3-A8E5BBA4FA16}">
      <text>
        <r>
          <rPr>
            <sz val="11"/>
            <rFont val="Calibri"/>
            <family val="2"/>
            <scheme val="minor"/>
          </rPr>
          <t>¦1¦1¦1¦51¦1¦Null§</t>
        </r>
      </text>
    </comment>
    <comment ref="A115" authorId="0" shapeId="0" xr:uid="{B1113BEC-14AB-4894-92CB-A477F46B3BC4}">
      <text>
        <r>
          <rPr>
            <sz val="11"/>
            <rFont val="Calibri"/>
            <family val="2"/>
            <scheme val="minor"/>
          </rPr>
          <t>¦1¦1¦1¦52¦1¦Null§</t>
        </r>
      </text>
    </comment>
    <comment ref="A117" authorId="0" shapeId="0" xr:uid="{EA323A1F-868E-43BD-B13C-6D15C1CD5272}">
      <text>
        <r>
          <rPr>
            <sz val="11"/>
            <rFont val="Calibri"/>
            <family val="2"/>
            <scheme val="minor"/>
          </rPr>
          <t>¦1¦1¦1¦53¦1¦Null§</t>
        </r>
      </text>
    </comment>
    <comment ref="A119" authorId="0" shapeId="0" xr:uid="{7F62036F-B3A1-43FB-87C7-F9D00F9E595D}">
      <text>
        <r>
          <rPr>
            <sz val="11"/>
            <rFont val="Calibri"/>
            <family val="2"/>
            <scheme val="minor"/>
          </rPr>
          <t>¦1¦1¦1¦54¦1¦Null§</t>
        </r>
      </text>
    </comment>
    <comment ref="A121" authorId="0" shapeId="0" xr:uid="{211BBFE9-0623-4610-B110-8CC85AA28FC1}">
      <text>
        <r>
          <rPr>
            <sz val="11"/>
            <rFont val="Calibri"/>
            <family val="2"/>
            <scheme val="minor"/>
          </rPr>
          <t>¦1¦1¦1¦55¦1¦Null§</t>
        </r>
      </text>
    </comment>
    <comment ref="A123" authorId="0" shapeId="0" xr:uid="{6064992D-9260-4C21-BFB4-4ED5CC18D720}">
      <text>
        <r>
          <rPr>
            <sz val="11"/>
            <rFont val="Calibri"/>
            <family val="2"/>
            <scheme val="minor"/>
          </rPr>
          <t>¦1¦1¦1¦56¦1¦Null§</t>
        </r>
      </text>
    </comment>
    <comment ref="A125" authorId="0" shapeId="0" xr:uid="{A0B6E865-B2DF-414F-8D09-C0CFFB247ED1}">
      <text>
        <r>
          <rPr>
            <sz val="11"/>
            <rFont val="Calibri"/>
            <family val="2"/>
            <scheme val="minor"/>
          </rPr>
          <t>¦1¦1¦1¦57¦1¦Null§</t>
        </r>
      </text>
    </comment>
    <comment ref="A127" authorId="0" shapeId="0" xr:uid="{02EDA9D8-15B1-41C9-8C6B-A5D9710DF4E7}">
      <text>
        <r>
          <rPr>
            <sz val="11"/>
            <rFont val="Calibri"/>
            <family val="2"/>
            <scheme val="minor"/>
          </rPr>
          <t>¦1¦1¦1¦58¦1¦Null§</t>
        </r>
      </text>
    </comment>
    <comment ref="A129" authorId="0" shapeId="0" xr:uid="{FA44089C-633A-4587-9DF8-E6C6B9D6F0B5}">
      <text>
        <r>
          <rPr>
            <sz val="11"/>
            <rFont val="Calibri"/>
            <family val="2"/>
            <scheme val="minor"/>
          </rPr>
          <t>¦1¦1¦1¦59¦2¦Null§PercPrevItem</t>
        </r>
      </text>
    </comment>
    <comment ref="A131" authorId="0" shapeId="0" xr:uid="{0739B9AC-1FD7-4409-AD22-352E2FA61EED}">
      <text>
        <r>
          <rPr>
            <sz val="11"/>
            <rFont val="Calibri"/>
            <family val="2"/>
            <scheme val="minor"/>
          </rPr>
          <t>¦1¦1¦1¦60¦1¦Null§</t>
        </r>
      </text>
    </comment>
    <comment ref="A133" authorId="0" shapeId="0" xr:uid="{55AA2C51-A1FB-4EE4-98E2-515F81513C4C}">
      <text>
        <r>
          <rPr>
            <sz val="11"/>
            <rFont val="Calibri"/>
            <family val="2"/>
            <scheme val="minor"/>
          </rPr>
          <t>¦1¦1¦1¦61¦1¦Null§</t>
        </r>
      </text>
    </comment>
    <comment ref="A179" authorId="0" shapeId="0" xr:uid="{062D1CD6-C340-460E-A313-C7311BF3EC8D}">
      <text>
        <r>
          <rPr>
            <sz val="11"/>
            <rFont val="Calibri"/>
            <family val="2"/>
            <scheme val="minor"/>
          </rPr>
          <t>¦1¦1¦1¦66¦2¦Null§PercPrevItem</t>
        </r>
      </text>
    </comment>
    <comment ref="A183" authorId="0" shapeId="0" xr:uid="{1BA3238A-E0FC-4AF9-ABDD-FD5F21359191}">
      <text>
        <r>
          <rPr>
            <sz val="11"/>
            <rFont val="Calibri"/>
            <family val="2"/>
            <scheme val="minor"/>
          </rPr>
          <t>¦1¦1¦1¦67¦1¦Null§</t>
        </r>
      </text>
    </comment>
    <comment ref="A185" authorId="0" shapeId="0" xr:uid="{4FDD4F8F-B279-4EB5-9190-FAC4B6462671}">
      <text>
        <r>
          <rPr>
            <sz val="11"/>
            <rFont val="Calibri"/>
            <family val="2"/>
            <scheme val="minor"/>
          </rPr>
          <t>¦1¦1¦1¦68¦1¦Null§</t>
        </r>
      </text>
    </comment>
    <comment ref="A187" authorId="0" shapeId="0" xr:uid="{7B96D822-8A72-45D5-873D-3E7910EB9519}">
      <text>
        <r>
          <rPr>
            <sz val="11"/>
            <rFont val="Calibri"/>
            <family val="2"/>
            <scheme val="minor"/>
          </rPr>
          <t>¦1¦1¦1¦69¦1¦Null§</t>
        </r>
      </text>
    </comment>
    <comment ref="A195" authorId="0" shapeId="0" xr:uid="{C35F6003-463E-4D60-B379-5D0AF2193A51}">
      <text>
        <r>
          <rPr>
            <sz val="11"/>
            <rFont val="Calibri"/>
            <family val="2"/>
            <scheme val="minor"/>
          </rPr>
          <t>¦1¦1¦1¦70¦1¦Null§</t>
        </r>
      </text>
    </comment>
    <comment ref="A197" authorId="0" shapeId="0" xr:uid="{00551E01-C948-4AE7-A1CD-3DAFFA8F99B4}">
      <text>
        <r>
          <rPr>
            <sz val="11"/>
            <rFont val="Calibri"/>
            <family val="2"/>
            <scheme val="minor"/>
          </rPr>
          <t>¦1¦1¦1¦71¦1¦Null§</t>
        </r>
      </text>
    </comment>
    <comment ref="A199" authorId="0" shapeId="0" xr:uid="{FC9C9CDC-10EB-4C5B-B44D-FCDAF1998A8B}">
      <text>
        <r>
          <rPr>
            <sz val="11"/>
            <rFont val="Calibri"/>
            <family val="2"/>
            <scheme val="minor"/>
          </rPr>
          <t>¦1¦1¦1¦62¦2¦Null§PercPrevItem</t>
        </r>
      </text>
    </comment>
    <comment ref="A209" authorId="0" shapeId="0" xr:uid="{162A6BBB-C5D2-432F-B323-BB773BC0AE2E}">
      <text>
        <r>
          <rPr>
            <sz val="11"/>
            <rFont val="Calibri"/>
            <family val="2"/>
            <scheme val="minor"/>
          </rPr>
          <t>¦1¦1¦1¦91¦1¦Null§</t>
        </r>
      </text>
    </comment>
    <comment ref="A211" authorId="0" shapeId="0" xr:uid="{976DA5D4-92FE-442E-9334-AB69576D6926}">
      <text>
        <r>
          <rPr>
            <sz val="11"/>
            <rFont val="Calibri"/>
            <family val="2"/>
            <scheme val="minor"/>
          </rPr>
          <t>¦1¦1¦1¦91¦1¦Null§</t>
        </r>
      </text>
    </comment>
    <comment ref="A213" authorId="0" shapeId="0" xr:uid="{01D8EF59-0675-479E-A3CA-071BD3DCE61C}">
      <text>
        <r>
          <rPr>
            <sz val="11"/>
            <rFont val="Calibri"/>
            <family val="2"/>
            <scheme val="minor"/>
          </rPr>
          <t>¦1¦1¦1¦92¦1¦Null§PercPrevItem</t>
        </r>
      </text>
    </comment>
    <comment ref="A215" authorId="0" shapeId="0" xr:uid="{3C23D1E3-7F0B-4AFD-8F94-1CA64FE35B5E}">
      <text>
        <r>
          <rPr>
            <sz val="11"/>
            <rFont val="Calibri"/>
            <family val="2"/>
            <scheme val="minor"/>
          </rPr>
          <t>¦1¦1¦1¦93¦1¦Null§</t>
        </r>
      </text>
    </comment>
    <comment ref="A217" authorId="0" shapeId="0" xr:uid="{3E2C43C4-DFE1-491E-859E-6CBB56389BB3}">
      <text>
        <r>
          <rPr>
            <sz val="11"/>
            <rFont val="Calibri"/>
            <family val="2"/>
            <scheme val="minor"/>
          </rPr>
          <t>¦1¦1¦1¦94¦1¦Null§PercPrevItem</t>
        </r>
      </text>
    </comment>
    <comment ref="A219" authorId="0" shapeId="0" xr:uid="{FE6B8F29-A971-45E0-88A6-D7ADA8295583}">
      <text>
        <r>
          <rPr>
            <sz val="11"/>
            <rFont val="Calibri"/>
            <family val="2"/>
            <scheme val="minor"/>
          </rPr>
          <t>¦1¦1¦1¦95¦1¦Null§</t>
        </r>
      </text>
    </comment>
    <comment ref="A221" authorId="0" shapeId="0" xr:uid="{26EFFCF1-9C24-4220-A364-1FB9A319CCFD}">
      <text>
        <r>
          <rPr>
            <sz val="11"/>
            <rFont val="Calibri"/>
            <family val="2"/>
            <scheme val="minor"/>
          </rPr>
          <t>¦1¦1¦1¦96¦1¦Null§PercPrevItem</t>
        </r>
      </text>
    </comment>
    <comment ref="A223" authorId="0" shapeId="0" xr:uid="{B8048D0C-3042-4108-93A1-8DAD79C34EC7}">
      <text>
        <r>
          <rPr>
            <sz val="11"/>
            <rFont val="Calibri"/>
            <family val="2"/>
            <scheme val="minor"/>
          </rPr>
          <t>¦1¦1¦1¦97¦1¦Null§</t>
        </r>
      </text>
    </comment>
    <comment ref="A225" authorId="0" shapeId="0" xr:uid="{D9C1C3D0-3956-4877-AAD1-0679C505B278}">
      <text>
        <r>
          <rPr>
            <sz val="11"/>
            <rFont val="Calibri"/>
            <family val="2"/>
            <scheme val="minor"/>
          </rPr>
          <t>¦1¦1¦1¦98¦1¦Null§</t>
        </r>
      </text>
    </comment>
    <comment ref="A227" authorId="0" shapeId="0" xr:uid="{538AC81A-2E2E-46E0-8A57-26F6826E825B}">
      <text>
        <r>
          <rPr>
            <sz val="11"/>
            <rFont val="Calibri"/>
            <family val="2"/>
            <scheme val="minor"/>
          </rPr>
          <t>¦1¦1¦1¦99¦1¦Null§</t>
        </r>
      </text>
    </comment>
    <comment ref="A235" authorId="0" shapeId="0" xr:uid="{BAF21D9A-DDE5-485C-95BF-5ECE3E9D3DE9}">
      <text>
        <r>
          <rPr>
            <sz val="11"/>
            <rFont val="Calibri"/>
            <family val="2"/>
            <scheme val="minor"/>
          </rPr>
          <t>¦1¦1¦1¦100¦1¦Null§</t>
        </r>
      </text>
    </comment>
    <comment ref="A237" authorId="0" shapeId="0" xr:uid="{E50632C2-AF38-4E57-9F2D-070F4E81BC3D}">
      <text>
        <r>
          <rPr>
            <sz val="11"/>
            <rFont val="Calibri"/>
            <family val="2"/>
            <scheme val="minor"/>
          </rPr>
          <t>¦1¦1¦1¦101¦1¦Null§</t>
        </r>
      </text>
    </comment>
    <comment ref="A241" authorId="0" shapeId="0" xr:uid="{9A50FAFE-DD46-475C-B751-B4DA311070AD}">
      <text>
        <r>
          <rPr>
            <sz val="11"/>
            <rFont val="Calibri"/>
            <family val="2"/>
            <scheme val="minor"/>
          </rPr>
          <t>¦1¦1¦1¦102¦1¦Null§</t>
        </r>
      </text>
    </comment>
    <comment ref="A243" authorId="0" shapeId="0" xr:uid="{0D8ED9C6-BF2D-41E3-AF3A-80507C35B372}">
      <text>
        <r>
          <rPr>
            <sz val="11"/>
            <rFont val="Calibri"/>
            <family val="2"/>
            <scheme val="minor"/>
          </rPr>
          <t>¦1¦1¦1¦104¦1¦Null§</t>
        </r>
      </text>
    </comment>
    <comment ref="A249" authorId="0" shapeId="0" xr:uid="{885F252E-B153-4717-BEAF-369BC8A5FD89}">
      <text>
        <r>
          <rPr>
            <sz val="11"/>
            <rFont val="Calibri"/>
            <family val="2"/>
            <scheme val="minor"/>
          </rPr>
          <t>¦1¦1¦1¦72¦1¦Null§</t>
        </r>
      </text>
    </comment>
    <comment ref="A250" authorId="0" shapeId="0" xr:uid="{46EBBF83-CD9F-402C-BA4A-39240B982319}">
      <text>
        <r>
          <rPr>
            <sz val="11"/>
            <rFont val="Calibri"/>
            <family val="2"/>
            <scheme val="minor"/>
          </rPr>
          <t>¦1¦1¦1¦74¦1¦Null§</t>
        </r>
      </text>
    </comment>
    <comment ref="A252" authorId="0" shapeId="0" xr:uid="{39D2C370-BB1A-4D93-9C0C-C97BC80D68B8}">
      <text>
        <r>
          <rPr>
            <sz val="11"/>
            <rFont val="Calibri"/>
            <family val="2"/>
            <scheme val="minor"/>
          </rPr>
          <t>¦1¦1¦1¦75¦1¦Null§</t>
        </r>
      </text>
    </comment>
    <comment ref="A254" authorId="0" shapeId="0" xr:uid="{2E723A4B-87C8-4D77-A02E-0EE94D43BA92}">
      <text>
        <r>
          <rPr>
            <sz val="11"/>
            <rFont val="Calibri"/>
            <family val="2"/>
            <scheme val="minor"/>
          </rPr>
          <t>¦1¦1¦1¦76¦1¦Null§</t>
        </r>
      </text>
    </comment>
    <comment ref="A256" authorId="0" shapeId="0" xr:uid="{A53B2D1E-E54E-4A2C-BB1D-D443166FA82D}">
      <text>
        <r>
          <rPr>
            <sz val="11"/>
            <rFont val="Calibri"/>
            <family val="2"/>
            <scheme val="minor"/>
          </rPr>
          <t>¦1¦1¦1¦77¦1¦Null§PercPrevItem</t>
        </r>
      </text>
    </comment>
    <comment ref="A258" authorId="0" shapeId="0" xr:uid="{8EB5BCB2-6064-4E3F-A1B3-618F9CEC9FE1}">
      <text>
        <r>
          <rPr>
            <sz val="11"/>
            <rFont val="Calibri"/>
            <family val="2"/>
            <scheme val="minor"/>
          </rPr>
          <t>¦1¦1¦1¦78¦1¦Null§</t>
        </r>
      </text>
    </comment>
    <comment ref="A260" authorId="0" shapeId="0" xr:uid="{8E70EC62-A279-4933-95DC-6E1EBEA7320F}">
      <text>
        <r>
          <rPr>
            <sz val="11"/>
            <rFont val="Calibri"/>
            <family val="2"/>
            <scheme val="minor"/>
          </rPr>
          <t>¦1¦1¦1¦79¦1¦Null§</t>
        </r>
      </text>
    </comment>
    <comment ref="A262" authorId="0" shapeId="0" xr:uid="{8264DDE1-1999-486A-A985-B38D435747F9}">
      <text>
        <r>
          <rPr>
            <sz val="11"/>
            <rFont val="Calibri"/>
            <family val="2"/>
            <scheme val="minor"/>
          </rPr>
          <t>¦1¦1¦1¦80¦1¦Null§PercPrevItem</t>
        </r>
      </text>
    </comment>
    <comment ref="A264" authorId="0" shapeId="0" xr:uid="{F95ACD18-2A12-4563-A74E-D21E68C3632F}">
      <text>
        <r>
          <rPr>
            <sz val="11"/>
            <rFont val="Calibri"/>
            <family val="2"/>
            <scheme val="minor"/>
          </rPr>
          <t>¦1¦1¦1¦81¦1¦Null§</t>
        </r>
      </text>
    </comment>
    <comment ref="A266" authorId="0" shapeId="0" xr:uid="{B4F5414A-FC10-4CEF-9222-6F5F24FE3550}">
      <text>
        <r>
          <rPr>
            <sz val="11"/>
            <rFont val="Calibri"/>
            <family val="2"/>
            <scheme val="minor"/>
          </rPr>
          <t>¦1¦1¦1¦82¦1¦Null§</t>
        </r>
      </text>
    </comment>
    <comment ref="A268" authorId="0" shapeId="0" xr:uid="{D88CF060-E45A-4093-B0F1-1C0F38BBD0C5}">
      <text>
        <r>
          <rPr>
            <sz val="11"/>
            <rFont val="Calibri"/>
            <family val="2"/>
            <scheme val="minor"/>
          </rPr>
          <t>¦1¦1¦1¦83¦1¦Null§PercPrevItem</t>
        </r>
      </text>
    </comment>
    <comment ref="A270" authorId="0" shapeId="0" xr:uid="{B961DA33-716C-46F0-A74D-E965AB2CCCBB}">
      <text>
        <r>
          <rPr>
            <sz val="11"/>
            <rFont val="Calibri"/>
            <family val="2"/>
            <scheme val="minor"/>
          </rPr>
          <t>¦1¦1¦1¦82¦1¦Null§</t>
        </r>
      </text>
    </comment>
    <comment ref="A272" authorId="0" shapeId="0" xr:uid="{871AEDA9-61CE-4DFE-8EF3-338758161F2E}">
      <text>
        <r>
          <rPr>
            <sz val="11"/>
            <rFont val="Calibri"/>
            <family val="2"/>
            <scheme val="minor"/>
          </rPr>
          <t>¦1¦1¦1¦83¦1¦Null§PercPrevItem</t>
        </r>
      </text>
    </comment>
    <comment ref="A274" authorId="0" shapeId="0" xr:uid="{9D818CE3-2B2C-4C6E-B351-1E7801212CCE}">
      <text>
        <r>
          <rPr>
            <sz val="11"/>
            <rFont val="Calibri"/>
            <family val="2"/>
            <scheme val="minor"/>
          </rPr>
          <t>¦1¦1¦1¦84¦1¦Null§</t>
        </r>
      </text>
    </comment>
    <comment ref="A276" authorId="0" shapeId="0" xr:uid="{483644F5-9669-4755-969F-8D7C678DA95A}">
      <text>
        <r>
          <rPr>
            <sz val="11"/>
            <rFont val="Calibri"/>
            <family val="2"/>
            <scheme val="minor"/>
          </rPr>
          <t>¦1¦1¦1¦85¦1¦Null§</t>
        </r>
      </text>
    </comment>
    <comment ref="A278" authorId="0" shapeId="0" xr:uid="{3F253C67-926E-4E8D-9050-6B3C38E8E602}">
      <text>
        <r>
          <rPr>
            <sz val="11"/>
            <rFont val="Calibri"/>
            <family val="2"/>
            <scheme val="minor"/>
          </rPr>
          <t>¦1¦1¦1¦86¦1¦Null§PercPrevItem</t>
        </r>
      </text>
    </comment>
    <comment ref="A280" authorId="0" shapeId="0" xr:uid="{94C04485-DCE1-40D7-A2B3-53C6E89FA72F}">
      <text>
        <r>
          <rPr>
            <sz val="11"/>
            <rFont val="Calibri"/>
            <family val="2"/>
            <scheme val="minor"/>
          </rPr>
          <t>¦1¦1¦1¦87¦1¦Null§</t>
        </r>
      </text>
    </comment>
    <comment ref="A282" authorId="0" shapeId="0" xr:uid="{A5681FC0-4505-4482-B431-CDF8C5C61A33}">
      <text>
        <r>
          <rPr>
            <sz val="11"/>
            <rFont val="Calibri"/>
            <family val="2"/>
            <scheme val="minor"/>
          </rPr>
          <t>¦1¦1¦1¦88¦1¦Null§</t>
        </r>
      </text>
    </comment>
    <comment ref="A284" authorId="0" shapeId="0" xr:uid="{563FD882-A551-4907-AB80-FFDC30027320}">
      <text>
        <r>
          <rPr>
            <sz val="11"/>
            <rFont val="Calibri"/>
            <family val="2"/>
            <scheme val="minor"/>
          </rPr>
          <t>¦1¦1¦1¦89¦1¦Null§PercPrevItem</t>
        </r>
      </text>
    </comment>
    <comment ref="A290" authorId="0" shapeId="0" xr:uid="{99FC61C9-A842-48FB-A90E-87F2C690F074}">
      <text>
        <r>
          <rPr>
            <sz val="11"/>
            <rFont val="Calibri"/>
            <family val="2"/>
            <scheme val="minor"/>
          </rPr>
          <t>¦1¦1¦1¦90¦1¦Null§</t>
        </r>
      </text>
    </comment>
    <comment ref="A297" authorId="0" shapeId="0" xr:uid="{DEBF3852-F3FD-430C-BFE8-62196E73A062}">
      <text>
        <r>
          <rPr>
            <sz val="11"/>
            <rFont val="Calibri"/>
            <family val="2"/>
            <scheme val="minor"/>
          </rPr>
          <t>¦1¦1¦2¦1¦1¦Null§SubSection</t>
        </r>
      </text>
    </comment>
    <comment ref="A299" authorId="0" shapeId="0" xr:uid="{ECE81C4E-D715-4CC2-9720-BC54C14F7251}">
      <text>
        <r>
          <rPr>
            <sz val="11"/>
            <rFont val="Calibri"/>
            <family val="2"/>
            <scheme val="minor"/>
          </rPr>
          <t>¦1¦1¦2¦2¦1¦Null§</t>
        </r>
      </text>
    </comment>
    <comment ref="A301" authorId="0" shapeId="0" xr:uid="{89035EE5-B425-4D2F-8B73-B7D0FDE0DC46}">
      <text>
        <r>
          <rPr>
            <sz val="11"/>
            <rFont val="Calibri"/>
            <family val="2"/>
            <scheme val="minor"/>
          </rPr>
          <t>¦1¦1¦2¦3¦1¦Null§</t>
        </r>
      </text>
    </comment>
    <comment ref="A303" authorId="0" shapeId="0" xr:uid="{4110A75D-949D-4E7A-BB39-8F26E423EF09}">
      <text>
        <r>
          <rPr>
            <sz val="11"/>
            <rFont val="Calibri"/>
            <family val="2"/>
            <scheme val="minor"/>
          </rPr>
          <t>¦1¦1¦2¦4¦1¦Null§</t>
        </r>
      </text>
    </comment>
    <comment ref="A305" authorId="0" shapeId="0" xr:uid="{2D5452CA-E0A7-43AE-954C-8FD52CF23DA7}">
      <text>
        <r>
          <rPr>
            <sz val="11"/>
            <rFont val="Calibri"/>
            <family val="2"/>
            <scheme val="minor"/>
          </rPr>
          <t>¦1¦1¦2¦5¦1¦Null§</t>
        </r>
      </text>
    </comment>
    <comment ref="A307" authorId="0" shapeId="0" xr:uid="{DAF34C55-611F-4AB2-AD8F-56B4075DF810}">
      <text>
        <r>
          <rPr>
            <sz val="11"/>
            <rFont val="Calibri"/>
            <family val="2"/>
            <scheme val="minor"/>
          </rPr>
          <t>¦1¦1¦2¦6¦1¦Null§</t>
        </r>
      </text>
    </comment>
    <comment ref="A309" authorId="0" shapeId="0" xr:uid="{5C6CB147-091E-4B39-ABF2-A42B769C5521}">
      <text>
        <r>
          <rPr>
            <sz val="11"/>
            <rFont val="Calibri"/>
            <family val="2"/>
            <scheme val="minor"/>
          </rPr>
          <t>¦1¦1¦2¦7¦1¦Null§</t>
        </r>
      </text>
    </comment>
    <comment ref="A312" authorId="0" shapeId="0" xr:uid="{BD7368D6-F734-4A71-8D58-F7AF36172D6B}">
      <text>
        <r>
          <rPr>
            <sz val="11"/>
            <rFont val="Calibri"/>
            <family val="2"/>
            <scheme val="minor"/>
          </rPr>
          <t>¦1¦1¦2¦8¦1¦Null§</t>
        </r>
      </text>
    </comment>
    <comment ref="A314" authorId="0" shapeId="0" xr:uid="{84DA13A8-4019-4C7E-A907-DAD8BC70BA66}">
      <text>
        <r>
          <rPr>
            <sz val="11"/>
            <rFont val="Calibri"/>
            <family val="2"/>
            <scheme val="minor"/>
          </rPr>
          <t>¦1¦1¦2¦9¦1¦Null§</t>
        </r>
      </text>
    </comment>
    <comment ref="A316" authorId="0" shapeId="0" xr:uid="{DE2F3D37-E600-4792-993E-16139A0720A9}">
      <text>
        <r>
          <rPr>
            <sz val="11"/>
            <rFont val="Calibri"/>
            <family val="2"/>
            <scheme val="minor"/>
          </rPr>
          <t>¦1¦1¦2¦10¦1¦Null§</t>
        </r>
      </text>
    </comment>
    <comment ref="A318" authorId="0" shapeId="0" xr:uid="{0F08EB36-6084-4C3A-B027-6DF005E4D6BE}">
      <text>
        <r>
          <rPr>
            <sz val="11"/>
            <rFont val="Calibri"/>
            <family val="2"/>
            <scheme val="minor"/>
          </rPr>
          <t>¦1¦1¦2¦11¦1¦Null§</t>
        </r>
      </text>
    </comment>
    <comment ref="A320" authorId="0" shapeId="0" xr:uid="{E42729A3-429B-4CA0-9823-1FEC977BAA85}">
      <text>
        <r>
          <rPr>
            <sz val="11"/>
            <rFont val="Calibri"/>
            <family val="2"/>
            <scheme val="minor"/>
          </rPr>
          <t>¦1¦1¦2¦12¦1¦Null§</t>
        </r>
      </text>
    </comment>
    <comment ref="A322" authorId="0" shapeId="0" xr:uid="{F3C74F6D-878D-4038-9C8B-A35ABC52D2C3}">
      <text>
        <r>
          <rPr>
            <sz val="11"/>
            <rFont val="Calibri"/>
            <family val="2"/>
            <scheme val="minor"/>
          </rPr>
          <t>¦1¦1¦2¦14¦1¦Null§</t>
        </r>
      </text>
    </comment>
    <comment ref="A324" authorId="0" shapeId="0" xr:uid="{5FA61C95-6A22-4938-B0A9-B2BAB5A2E7F0}">
      <text>
        <r>
          <rPr>
            <sz val="11"/>
            <rFont val="Calibri"/>
            <family val="2"/>
            <scheme val="minor"/>
          </rPr>
          <t>¦1¦1¦2¦15¦1¦Null§</t>
        </r>
      </text>
    </comment>
    <comment ref="A326" authorId="0" shapeId="0" xr:uid="{338D99FC-12AF-4FD9-A82B-B7A7B430ECDC}">
      <text>
        <r>
          <rPr>
            <sz val="11"/>
            <rFont val="Calibri"/>
            <family val="2"/>
            <scheme val="minor"/>
          </rPr>
          <t>¦1¦1¦2¦16¦1¦Null§</t>
        </r>
      </text>
    </comment>
    <comment ref="A328" authorId="0" shapeId="0" xr:uid="{364E8BC7-AFA3-4A58-9E7E-AF20447093BE}">
      <text>
        <r>
          <rPr>
            <sz val="11"/>
            <rFont val="Calibri"/>
            <family val="2"/>
            <scheme val="minor"/>
          </rPr>
          <t>¦1¦1¦2¦17¦1¦Null§</t>
        </r>
      </text>
    </comment>
    <comment ref="A330" authorId="0" shapeId="0" xr:uid="{7A312576-66D5-48E0-875E-3144D03F7E47}">
      <text>
        <r>
          <rPr>
            <sz val="11"/>
            <rFont val="Calibri"/>
            <family val="2"/>
            <scheme val="minor"/>
          </rPr>
          <t>¦1¦1¦2¦18¦1¦Null§</t>
        </r>
      </text>
    </comment>
    <comment ref="A332" authorId="0" shapeId="0" xr:uid="{94E74031-1EF8-4C68-80EB-B36EB494F3AC}">
      <text>
        <r>
          <rPr>
            <sz val="11"/>
            <rFont val="Calibri"/>
            <family val="2"/>
            <scheme val="minor"/>
          </rPr>
          <t>¦1¦1¦2¦19¦1¦Null§</t>
        </r>
      </text>
    </comment>
    <comment ref="A340" authorId="0" shapeId="0" xr:uid="{565BB6FE-342E-4C4B-A804-24C8EB1D5292}">
      <text>
        <r>
          <rPr>
            <sz val="11"/>
            <rFont val="Calibri"/>
            <family val="2"/>
            <scheme val="minor"/>
          </rPr>
          <t>¦1¦1¦3¦1¦0¦Null§SubSection</t>
        </r>
      </text>
    </comment>
    <comment ref="A342" authorId="0" shapeId="0" xr:uid="{8CABF8C9-4F03-476E-AF13-337489B55CC3}">
      <text>
        <r>
          <rPr>
            <sz val="11"/>
            <rFont val="Calibri"/>
            <family val="2"/>
            <scheme val="minor"/>
          </rPr>
          <t>¦1¦1¦3¦2¦1¦Null§</t>
        </r>
      </text>
    </comment>
    <comment ref="A344" authorId="0" shapeId="0" xr:uid="{A7DA5142-F12F-417C-A0EB-A124C5ABC837}">
      <text>
        <r>
          <rPr>
            <sz val="11"/>
            <rFont val="Calibri"/>
            <family val="2"/>
            <scheme val="minor"/>
          </rPr>
          <t>¦1¦1¦3¦3¦1¦Null§</t>
        </r>
      </text>
    </comment>
    <comment ref="A346" authorId="0" shapeId="0" xr:uid="{C7333D56-926A-4222-9724-C43F0BD46F21}">
      <text>
        <r>
          <rPr>
            <sz val="11"/>
            <rFont val="Calibri"/>
            <family val="2"/>
            <scheme val="minor"/>
          </rPr>
          <t>¦1¦1¦3¦4¦1¦Null§</t>
        </r>
      </text>
    </comment>
    <comment ref="A348" authorId="0" shapeId="0" xr:uid="{6AEA1677-7DBC-46F6-885B-29FD6230D620}">
      <text>
        <r>
          <rPr>
            <sz val="11"/>
            <rFont val="Calibri"/>
            <family val="2"/>
            <scheme val="minor"/>
          </rPr>
          <t>¦1¦1¦3¦4¦1¦Null§</t>
        </r>
      </text>
    </comment>
    <comment ref="A350" authorId="0" shapeId="0" xr:uid="{8733C4EA-22AD-4D1B-8C74-4AAF23BB559F}">
      <text>
        <r>
          <rPr>
            <sz val="11"/>
            <rFont val="Calibri"/>
            <family val="2"/>
            <scheme val="minor"/>
          </rPr>
          <t>¦1¦1¦3¦4¦1¦Null§</t>
        </r>
      </text>
    </comment>
    <comment ref="A352" authorId="0" shapeId="0" xr:uid="{10E1CC9A-AF5A-40B2-83A7-AE512BC0AE6D}">
      <text>
        <r>
          <rPr>
            <sz val="11"/>
            <rFont val="Calibri"/>
            <family val="2"/>
            <scheme val="minor"/>
          </rPr>
          <t>¦1¦1¦3¦4¦1¦Null§</t>
        </r>
      </text>
    </comment>
    <comment ref="A354" authorId="0" shapeId="0" xr:uid="{CABCCBF0-C84E-465D-8FD3-69FF31FB9DA9}">
      <text>
        <r>
          <rPr>
            <sz val="11"/>
            <rFont val="Calibri"/>
            <family val="2"/>
            <scheme val="minor"/>
          </rPr>
          <t>¦1¦1¦3¦5¦1¦Null§</t>
        </r>
      </text>
    </comment>
    <comment ref="A357" authorId="0" shapeId="0" xr:uid="{2A13D0DA-F2C1-426A-AA1C-169C4F4EE17E}">
      <text>
        <r>
          <rPr>
            <sz val="11"/>
            <rFont val="Calibri"/>
            <family val="2"/>
            <scheme val="minor"/>
          </rPr>
          <t>¦1¦1¦3¦6¦1¦Null§</t>
        </r>
      </text>
    </comment>
    <comment ref="A359" authorId="0" shapeId="0" xr:uid="{6A69014F-4F11-410E-B76C-FDA3BC92DA75}">
      <text>
        <r>
          <rPr>
            <sz val="11"/>
            <rFont val="Calibri"/>
            <family val="2"/>
            <scheme val="minor"/>
          </rPr>
          <t>¦1¦1¦3¦11¦1¦Null§</t>
        </r>
      </text>
    </comment>
    <comment ref="A361" authorId="0" shapeId="0" xr:uid="{F4E7F574-C8BC-4ABD-8362-FC8D3C47CB44}">
      <text>
        <r>
          <rPr>
            <sz val="11"/>
            <rFont val="Calibri"/>
            <family val="2"/>
            <scheme val="minor"/>
          </rPr>
          <t>¦1¦1¦3¦12¦1¦Null§</t>
        </r>
      </text>
    </comment>
    <comment ref="A363" authorId="0" shapeId="0" xr:uid="{27AD6382-EBCD-4D17-97ED-A4464592C0DE}">
      <text>
        <r>
          <rPr>
            <sz val="11"/>
            <rFont val="Calibri"/>
            <family val="2"/>
            <scheme val="minor"/>
          </rPr>
          <t>¦1¦1¦3¦13¦1¦Null§</t>
        </r>
      </text>
    </comment>
    <comment ref="A365" authorId="0" shapeId="0" xr:uid="{41DA80C9-E62F-4ED5-839A-F0EF091A1090}">
      <text>
        <r>
          <rPr>
            <sz val="11"/>
            <rFont val="Calibri"/>
            <family val="2"/>
            <scheme val="minor"/>
          </rPr>
          <t>¦1¦1¦3¦14¦1¦Null§</t>
        </r>
      </text>
    </comment>
    <comment ref="A367" authorId="0" shapeId="0" xr:uid="{2380876D-ABD2-4065-8C14-23B5B1C7D05F}">
      <text>
        <r>
          <rPr>
            <sz val="11"/>
            <rFont val="Calibri"/>
            <family val="2"/>
            <scheme val="minor"/>
          </rPr>
          <t>¦1¦1¦3¦15¦1¦Null§</t>
        </r>
      </text>
    </comment>
    <comment ref="A369" authorId="0" shapeId="0" xr:uid="{9EE4D264-B031-468E-B654-E46711A1E80C}">
      <text>
        <r>
          <rPr>
            <sz val="11"/>
            <rFont val="Calibri"/>
            <family val="2"/>
            <scheme val="minor"/>
          </rPr>
          <t>¦1¦1¦3¦16¦1¦Null§</t>
        </r>
      </text>
    </comment>
    <comment ref="A371" authorId="0" shapeId="0" xr:uid="{EF7E2AE0-D036-46CE-8DE0-32FFF9B0A42B}">
      <text>
        <r>
          <rPr>
            <sz val="11"/>
            <rFont val="Calibri"/>
            <family val="2"/>
            <scheme val="minor"/>
          </rPr>
          <t>¦1¦1¦3¦17¦1¦Null§</t>
        </r>
      </text>
    </comment>
    <comment ref="A373" authorId="0" shapeId="0" xr:uid="{65710353-A72E-4D53-87B1-3070E717A868}">
      <text>
        <r>
          <rPr>
            <sz val="11"/>
            <rFont val="Calibri"/>
            <family val="2"/>
            <scheme val="minor"/>
          </rPr>
          <t>¦1¦1¦3¦18¦1¦Null§</t>
        </r>
      </text>
    </comment>
    <comment ref="A375" authorId="0" shapeId="0" xr:uid="{2F0DF707-79FB-4E78-A341-B8117283532C}">
      <text>
        <r>
          <rPr>
            <sz val="11"/>
            <rFont val="Calibri"/>
            <family val="2"/>
            <scheme val="minor"/>
          </rPr>
          <t>¦1¦1¦3¦19¦1¦Null§</t>
        </r>
      </text>
    </comment>
    <comment ref="A377" authorId="0" shapeId="0" xr:uid="{67E7DE52-3B23-4AB4-8956-B946A6EAB27E}">
      <text>
        <r>
          <rPr>
            <sz val="11"/>
            <rFont val="Calibri"/>
            <family val="2"/>
            <scheme val="minor"/>
          </rPr>
          <t>¦1¦1¦3¦24¦1¦Null§</t>
        </r>
      </text>
    </comment>
    <comment ref="A384" authorId="0" shapeId="0" xr:uid="{F393FACF-3C69-4523-86F7-13B2118D4622}">
      <text>
        <r>
          <rPr>
            <sz val="11"/>
            <rFont val="Calibri"/>
            <family val="2"/>
            <scheme val="minor"/>
          </rPr>
          <t>¦1¦1¦3¦25¦1¦Null§</t>
        </r>
      </text>
    </comment>
    <comment ref="A386" authorId="0" shapeId="0" xr:uid="{34FE7EA2-584A-4052-B5F6-259233C22F16}">
      <text>
        <r>
          <rPr>
            <sz val="11"/>
            <rFont val="Calibri"/>
            <family val="2"/>
            <scheme val="minor"/>
          </rPr>
          <t>¦1¦1¦3¦26¦1¦Null§</t>
        </r>
      </text>
    </comment>
    <comment ref="A445" authorId="0" shapeId="0" xr:uid="{59596844-A1DE-4977-9C1C-F2725E47342A}">
      <text>
        <r>
          <rPr>
            <sz val="11"/>
            <rFont val="Calibri"/>
            <family val="2"/>
            <scheme val="minor"/>
          </rPr>
          <t>¦1¦1¦4¦1¦1¦Null§SubSection</t>
        </r>
      </text>
    </comment>
    <comment ref="A447" authorId="0" shapeId="0" xr:uid="{13F857BA-AB29-46BE-8173-82D5F4F99313}">
      <text>
        <r>
          <rPr>
            <sz val="11"/>
            <rFont val="Calibri"/>
            <family val="2"/>
            <scheme val="minor"/>
          </rPr>
          <t>¦1¦1¦4¦2¦1¦Null§</t>
        </r>
      </text>
    </comment>
    <comment ref="A449" authorId="0" shapeId="0" xr:uid="{0E67E3B2-E651-4858-A9F2-A0FF5665359F}">
      <text>
        <r>
          <rPr>
            <sz val="11"/>
            <rFont val="Calibri"/>
            <family val="2"/>
            <scheme val="minor"/>
          </rPr>
          <t>¦1¦1¦4¦3¦1¦Null§</t>
        </r>
      </text>
    </comment>
    <comment ref="A451" authorId="0" shapeId="0" xr:uid="{A9EE618B-D4AA-44B2-92EB-173082717779}">
      <text>
        <r>
          <rPr>
            <sz val="11"/>
            <rFont val="Calibri"/>
            <family val="2"/>
            <scheme val="minor"/>
          </rPr>
          <t>¦1¦1¦4¦4¦1¦Null§</t>
        </r>
      </text>
    </comment>
    <comment ref="A453" authorId="0" shapeId="0" xr:uid="{76686B67-9A01-4B30-9BDC-CBA8C5302039}">
      <text>
        <r>
          <rPr>
            <sz val="11"/>
            <rFont val="Calibri"/>
            <family val="2"/>
            <scheme val="minor"/>
          </rPr>
          <t>¦1¦1¦4¦5¦1¦Null§</t>
        </r>
      </text>
    </comment>
    <comment ref="A455" authorId="0" shapeId="0" xr:uid="{50FD82ED-C362-4A48-8662-014B597694EC}">
      <text>
        <r>
          <rPr>
            <sz val="11"/>
            <rFont val="Calibri"/>
            <family val="2"/>
            <scheme val="minor"/>
          </rPr>
          <t>¦1¦1¦4¦6¦1¦Null§</t>
        </r>
      </text>
    </comment>
    <comment ref="A460" authorId="0" shapeId="0" xr:uid="{BA34D82A-6D53-4208-BC12-7A9643158FB2}">
      <text>
        <r>
          <rPr>
            <sz val="11"/>
            <rFont val="Calibri"/>
            <family val="2"/>
            <scheme val="minor"/>
          </rPr>
          <t>¦1¦1¦4¦14¦1¦Null§</t>
        </r>
      </text>
    </comment>
    <comment ref="A462" authorId="0" shapeId="0" xr:uid="{BE203A8E-9A05-4421-A8BA-B72891A9BC1D}">
      <text>
        <r>
          <rPr>
            <sz val="11"/>
            <rFont val="Calibri"/>
            <family val="2"/>
            <scheme val="minor"/>
          </rPr>
          <t>¦1¦1¦4¦15¦1¦Null§</t>
        </r>
      </text>
    </comment>
    <comment ref="A464" authorId="0" shapeId="0" xr:uid="{F363FD3A-D064-43E3-B07B-0A47253948D5}">
      <text>
        <r>
          <rPr>
            <sz val="11"/>
            <rFont val="Calibri"/>
            <family val="2"/>
            <scheme val="minor"/>
          </rPr>
          <t>¦1¦1¦4¦16¦1¦Null§</t>
        </r>
      </text>
    </comment>
    <comment ref="A466" authorId="0" shapeId="0" xr:uid="{82961A09-6B7C-44FB-A785-EA9710329CBB}">
      <text>
        <r>
          <rPr>
            <sz val="11"/>
            <rFont val="Calibri"/>
            <family val="2"/>
            <scheme val="minor"/>
          </rPr>
          <t>¦1¦1¦4¦18¦1¦Null§</t>
        </r>
      </text>
    </comment>
    <comment ref="A468" authorId="0" shapeId="0" xr:uid="{36548891-0934-4C7A-AFBD-3C05CC30A39E}">
      <text>
        <r>
          <rPr>
            <sz val="11"/>
            <rFont val="Calibri"/>
            <family val="2"/>
            <scheme val="minor"/>
          </rPr>
          <t>¦1¦1¦4¦19¦1¦Null§</t>
        </r>
      </text>
    </comment>
    <comment ref="A470" authorId="0" shapeId="0" xr:uid="{D7D88D8E-01D7-4911-8B4F-C09EC3C52CBA}">
      <text>
        <r>
          <rPr>
            <sz val="11"/>
            <rFont val="Calibri"/>
            <family val="2"/>
            <scheme val="minor"/>
          </rPr>
          <t>¦1¦1¦4¦21¦1¦Null§</t>
        </r>
      </text>
    </comment>
    <comment ref="A473" authorId="0" shapeId="0" xr:uid="{E6809ED5-F170-4D8B-A1C0-95AF510BBDA8}">
      <text>
        <r>
          <rPr>
            <sz val="11"/>
            <rFont val="Calibri"/>
            <family val="2"/>
            <scheme val="minor"/>
          </rPr>
          <t>¦1¦1¦4¦23¦1¦Null§</t>
        </r>
      </text>
    </comment>
    <comment ref="A475" authorId="0" shapeId="0" xr:uid="{FB3C95A2-E1D9-422F-BCE9-E259DF1AC398}">
      <text>
        <r>
          <rPr>
            <sz val="11"/>
            <rFont val="Calibri"/>
            <family val="2"/>
            <scheme val="minor"/>
          </rPr>
          <t>¦1¦1¦4¦50¦1¦Null§</t>
        </r>
      </text>
    </comment>
    <comment ref="A477" authorId="0" shapeId="0" xr:uid="{AB4F2F2E-2FA5-4A79-B1DA-2A57D5F11064}">
      <text>
        <r>
          <rPr>
            <sz val="11"/>
            <rFont val="Calibri"/>
            <family val="2"/>
            <scheme val="minor"/>
          </rPr>
          <t>¦1¦1¦4¦25¦1¦Null§</t>
        </r>
      </text>
    </comment>
    <comment ref="A484" authorId="0" shapeId="0" xr:uid="{43B38D3E-E472-41A2-8853-5EE777F224CF}">
      <text>
        <r>
          <rPr>
            <sz val="11"/>
            <rFont val="Calibri"/>
            <family val="2"/>
            <scheme val="minor"/>
          </rPr>
          <t>¦1¦1¦4¦26¦1¦Null§</t>
        </r>
      </text>
    </comment>
    <comment ref="A492" authorId="0" shapeId="0" xr:uid="{F3DFBB07-7145-4DAF-BA4B-0F8C0FA9C67F}">
      <text>
        <r>
          <rPr>
            <sz val="11"/>
            <rFont val="Calibri"/>
            <family val="2"/>
            <scheme val="minor"/>
          </rPr>
          <t>¦1¦1¦4¦27¦1¦Null§</t>
        </r>
      </text>
    </comment>
    <comment ref="A500" authorId="0" shapeId="0" xr:uid="{F9D96797-41ED-47F2-983B-883F4C77D245}">
      <text>
        <r>
          <rPr>
            <sz val="11"/>
            <rFont val="Calibri"/>
            <family val="2"/>
            <scheme val="minor"/>
          </rPr>
          <t>¦1¦1¦4¦28¦1¦Null§</t>
        </r>
      </text>
    </comment>
    <comment ref="A501" authorId="0" shapeId="0" xr:uid="{F99CEB76-9601-4480-A065-AA2D3BC7C3A1}">
      <text>
        <r>
          <rPr>
            <sz val="11"/>
            <rFont val="Calibri"/>
            <family val="2"/>
            <scheme val="minor"/>
          </rPr>
          <t>¦1¦1¦4¦39¦1¦Null§</t>
        </r>
      </text>
    </comment>
    <comment ref="A503" authorId="0" shapeId="0" xr:uid="{4FB07642-CD79-4CF4-9D80-232F17313931}">
      <text>
        <r>
          <rPr>
            <sz val="11"/>
            <rFont val="Calibri"/>
            <family val="2"/>
            <scheme val="minor"/>
          </rPr>
          <t>¦1¦1¦4¦40¦1¦Null§</t>
        </r>
      </text>
    </comment>
    <comment ref="A505" authorId="0" shapeId="0" xr:uid="{F7C6F65D-16BB-4773-99B9-AAD0260214FC}">
      <text>
        <r>
          <rPr>
            <sz val="11"/>
            <rFont val="Calibri"/>
            <family val="2"/>
            <scheme val="minor"/>
          </rPr>
          <t>¦1¦1¦4¦41¦1¦Null§</t>
        </r>
      </text>
    </comment>
    <comment ref="A507" authorId="0" shapeId="0" xr:uid="{780A5FBC-A9B5-45F8-8171-C4EF1A137EF8}">
      <text>
        <r>
          <rPr>
            <sz val="11"/>
            <rFont val="Calibri"/>
            <family val="2"/>
            <scheme val="minor"/>
          </rPr>
          <t>¦1¦1¦4¦41¦1¦Null§</t>
        </r>
      </text>
    </comment>
    <comment ref="A509" authorId="0" shapeId="0" xr:uid="{E7B812B3-6C68-4B7D-BC21-0D84A627FD6F}">
      <text>
        <r>
          <rPr>
            <sz val="11"/>
            <rFont val="Calibri"/>
            <family val="2"/>
            <scheme val="minor"/>
          </rPr>
          <t>¦1¦1¦4¦41¦1¦Null§</t>
        </r>
      </text>
    </comment>
    <comment ref="A511" authorId="0" shapeId="0" xr:uid="{11EAFD44-FC5D-43B1-BFF2-CD822E7EB924}">
      <text>
        <r>
          <rPr>
            <sz val="11"/>
            <rFont val="Calibri"/>
            <family val="2"/>
            <scheme val="minor"/>
          </rPr>
          <t>¦1¦1¦4¦43¦1¦Null§</t>
        </r>
      </text>
    </comment>
    <comment ref="A514" authorId="0" shapeId="0" xr:uid="{EAB4DB0E-4F05-41A3-BF0C-952B782AF7F5}">
      <text>
        <r>
          <rPr>
            <sz val="11"/>
            <rFont val="Calibri"/>
            <family val="2"/>
            <scheme val="minor"/>
          </rPr>
          <t>¦1¦1¦4¦44¦1¦Null§</t>
        </r>
      </text>
    </comment>
    <comment ref="A516" authorId="0" shapeId="0" xr:uid="{4EE597B7-8309-438D-B473-F01DA9348EF6}">
      <text>
        <r>
          <rPr>
            <sz val="11"/>
            <rFont val="Calibri"/>
            <family val="2"/>
            <scheme val="minor"/>
          </rPr>
          <t>¦1¦1¦4¦45¦1¦Null§</t>
        </r>
      </text>
    </comment>
    <comment ref="A518" authorId="0" shapeId="0" xr:uid="{39B4099D-CAA3-4374-966F-4BE4C68E83AF}">
      <text>
        <r>
          <rPr>
            <sz val="11"/>
            <rFont val="Calibri"/>
            <family val="2"/>
            <scheme val="minor"/>
          </rPr>
          <t>¦1¦1¦4¦46¦1¦Null§</t>
        </r>
      </text>
    </comment>
    <comment ref="A520" authorId="0" shapeId="0" xr:uid="{FEFE1BC3-CE2B-4D8F-B934-DF5A775F2726}">
      <text>
        <r>
          <rPr>
            <sz val="11"/>
            <rFont val="Calibri"/>
            <family val="2"/>
            <scheme val="minor"/>
          </rPr>
          <t>¦1¦1¦4¦47¦1¦Null§</t>
        </r>
      </text>
    </comment>
    <comment ref="A522" authorId="0" shapeId="0" xr:uid="{7F0192BB-66F8-4498-85AA-616AC203AE54}">
      <text>
        <r>
          <rPr>
            <sz val="11"/>
            <rFont val="Calibri"/>
            <family val="2"/>
            <scheme val="minor"/>
          </rPr>
          <t>¦1¦1¦4¦48¦1¦Null§</t>
        </r>
      </text>
    </comment>
    <comment ref="A524" authorId="0" shapeId="0" xr:uid="{3114D28A-D72F-4B9C-9C1E-6194A9C886AD}">
      <text>
        <r>
          <rPr>
            <sz val="11"/>
            <rFont val="Calibri"/>
            <family val="2"/>
            <scheme val="minor"/>
          </rPr>
          <t>¦1¦1¦4¦49¦1¦Null§</t>
        </r>
      </text>
    </comment>
    <comment ref="A527" authorId="0" shapeId="0" xr:uid="{4A62845F-1B07-42BF-B975-B67CA4C9A787}">
      <text>
        <r>
          <rPr>
            <sz val="11"/>
            <rFont val="Calibri"/>
            <family val="2"/>
            <scheme val="minor"/>
          </rPr>
          <t>¦1¦1¦4¦29¦1¦Null§</t>
        </r>
      </text>
    </comment>
    <comment ref="A529" authorId="0" shapeId="0" xr:uid="{5B71CF5A-8A4F-48CF-9306-18CDB38CF6E4}">
      <text>
        <r>
          <rPr>
            <sz val="11"/>
            <rFont val="Calibri"/>
            <family val="2"/>
            <scheme val="minor"/>
          </rPr>
          <t>¦1¦1¦4¦30¦1¦Null§</t>
        </r>
      </text>
    </comment>
    <comment ref="A530" authorId="0" shapeId="0" xr:uid="{71EB8BD7-4F79-49F9-AD2F-4CCB40633A2B}">
      <text>
        <r>
          <rPr>
            <sz val="11"/>
            <rFont val="Calibri"/>
            <family val="2"/>
            <scheme val="minor"/>
          </rPr>
          <t>¦1¦1¦4¦31¦1¦Null§</t>
        </r>
      </text>
    </comment>
    <comment ref="A532" authorId="0" shapeId="0" xr:uid="{2ACEFD64-07E6-4AF9-9723-24CB00D45543}">
      <text>
        <r>
          <rPr>
            <sz val="11"/>
            <rFont val="Calibri"/>
            <family val="2"/>
            <scheme val="minor"/>
          </rPr>
          <t>¦1¦1¦4¦32¦1¦Null§</t>
        </r>
      </text>
    </comment>
    <comment ref="A534" authorId="0" shapeId="0" xr:uid="{CC4E7D1D-974E-42E2-A8CE-15A079FDBB19}">
      <text>
        <r>
          <rPr>
            <sz val="11"/>
            <rFont val="Calibri"/>
            <family val="2"/>
            <scheme val="minor"/>
          </rPr>
          <t>¦1¦1¦4¦33¦1¦Null§</t>
        </r>
      </text>
    </comment>
    <comment ref="A536" authorId="0" shapeId="0" xr:uid="{D93B92F7-723C-489C-AA1C-5D3864E38D3B}">
      <text>
        <r>
          <rPr>
            <sz val="11"/>
            <rFont val="Calibri"/>
            <family val="2"/>
            <scheme val="minor"/>
          </rPr>
          <t>¦1¦1¦4¦36¦1¦Null§</t>
        </r>
      </text>
    </comment>
    <comment ref="A538" authorId="0" shapeId="0" xr:uid="{F7A22C7C-F749-48D8-A655-1E9DC2440A22}">
      <text>
        <r>
          <rPr>
            <sz val="11"/>
            <rFont val="Calibri"/>
            <family val="2"/>
            <scheme val="minor"/>
          </rPr>
          <t>¦1¦1¦4¦37¦1¦Null§</t>
        </r>
      </text>
    </comment>
    <comment ref="A540" authorId="0" shapeId="0" xr:uid="{2832CABD-9BFF-4C50-9D36-6CC9DDDA168C}">
      <text>
        <r>
          <rPr>
            <sz val="11"/>
            <rFont val="Calibri"/>
            <family val="2"/>
            <scheme val="minor"/>
          </rPr>
          <t>¦1¦1¦4¦38¦1¦Null§</t>
        </r>
      </text>
    </comment>
    <comment ref="A549" authorId="0" shapeId="0" xr:uid="{2BA80CF6-21A2-4EDB-B05D-E3C3A6D5949A}">
      <text>
        <r>
          <rPr>
            <sz val="11"/>
            <rFont val="Calibri"/>
            <family val="2"/>
            <scheme val="minor"/>
          </rPr>
          <t>¦1¦1¦5¦1¦1¦Null§SubSection</t>
        </r>
      </text>
    </comment>
    <comment ref="A551" authorId="0" shapeId="0" xr:uid="{E53348C9-AEF5-468E-8210-676A9977BF50}">
      <text>
        <r>
          <rPr>
            <sz val="11"/>
            <rFont val="Calibri"/>
            <family val="2"/>
            <scheme val="minor"/>
          </rPr>
          <t>¦1¦1¦5¦2¦1¦Null§</t>
        </r>
      </text>
    </comment>
    <comment ref="A553" authorId="0" shapeId="0" xr:uid="{FAA4A042-57B8-4347-AD69-35D783E5304D}">
      <text>
        <r>
          <rPr>
            <sz val="11"/>
            <rFont val="Calibri"/>
            <family val="2"/>
            <scheme val="minor"/>
          </rPr>
          <t>¦1¦1¦5¦3¦1¦Null§</t>
        </r>
      </text>
    </comment>
    <comment ref="A555" authorId="0" shapeId="0" xr:uid="{B38898EF-A21A-4F63-8AF5-7E04A3DE16D4}">
      <text>
        <r>
          <rPr>
            <sz val="11"/>
            <rFont val="Calibri"/>
            <family val="2"/>
            <scheme val="minor"/>
          </rPr>
          <t>¦1¦1¦5¦4¦1¦Null§</t>
        </r>
      </text>
    </comment>
    <comment ref="A557" authorId="0" shapeId="0" xr:uid="{8C792283-7696-4806-8506-7D78619066D5}">
      <text>
        <r>
          <rPr>
            <sz val="11"/>
            <rFont val="Calibri"/>
            <family val="2"/>
            <scheme val="minor"/>
          </rPr>
          <t>¦1¦1¦5¦4¦1¦Null§</t>
        </r>
      </text>
    </comment>
    <comment ref="A559" authorId="0" shapeId="0" xr:uid="{C3F4E9F9-1EA6-460C-8848-98E7913F5E5C}">
      <text>
        <r>
          <rPr>
            <sz val="11"/>
            <rFont val="Calibri"/>
            <family val="2"/>
            <scheme val="minor"/>
          </rPr>
          <t>¦1¦1¦5¦5¦1¦Null§</t>
        </r>
      </text>
    </comment>
    <comment ref="A562" authorId="0" shapeId="0" xr:uid="{BBD1F5CA-AFB3-4821-BDC3-5F51974727E1}">
      <text>
        <r>
          <rPr>
            <sz val="11"/>
            <rFont val="Calibri"/>
            <family val="2"/>
            <scheme val="minor"/>
          </rPr>
          <t>¦1¦1¦5¦6¦1¦Null§</t>
        </r>
      </text>
    </comment>
    <comment ref="A564" authorId="0" shapeId="0" xr:uid="{80739E73-D060-4ED2-86B9-7A4A3C8E4D43}">
      <text>
        <r>
          <rPr>
            <sz val="11"/>
            <rFont val="Calibri"/>
            <family val="2"/>
            <scheme val="minor"/>
          </rPr>
          <t>¦1¦1¦5¦7¦1¦Null§</t>
        </r>
      </text>
    </comment>
    <comment ref="A566" authorId="0" shapeId="0" xr:uid="{4C075954-373F-4D70-A7BE-2AF4B641D5AB}">
      <text>
        <r>
          <rPr>
            <sz val="11"/>
            <rFont val="Calibri"/>
            <family val="2"/>
            <scheme val="minor"/>
          </rPr>
          <t>¦1¦1¦5¦8¦1¦Null§</t>
        </r>
      </text>
    </comment>
    <comment ref="A567" authorId="0" shapeId="0" xr:uid="{3ED8B877-92BC-410F-BA72-97FDA53118B6}">
      <text>
        <r>
          <rPr>
            <sz val="11"/>
            <rFont val="Calibri"/>
            <family val="2"/>
            <scheme val="minor"/>
          </rPr>
          <t>¦1¦1¦5¦4¦1¦Null§</t>
        </r>
      </text>
    </comment>
    <comment ref="A569" authorId="0" shapeId="0" xr:uid="{F90CEE85-F8CE-47B3-AB99-6EF7454A18FB}">
      <text>
        <r>
          <rPr>
            <sz val="11"/>
            <rFont val="Calibri"/>
            <family val="2"/>
            <scheme val="minor"/>
          </rPr>
          <t>¦1¦1¦5¦4¦1¦Null§</t>
        </r>
      </text>
    </comment>
    <comment ref="A572" authorId="0" shapeId="0" xr:uid="{D89B7B14-C88B-4058-8262-88B440D08357}">
      <text>
        <r>
          <rPr>
            <sz val="11"/>
            <rFont val="Calibri"/>
            <family val="2"/>
            <scheme val="minor"/>
          </rPr>
          <t>¦1¦1¦5¦9¦1¦Null§</t>
        </r>
      </text>
    </comment>
    <comment ref="A574" authorId="0" shapeId="0" xr:uid="{FD8DA970-DACD-4CE2-9138-AB0D269784CD}">
      <text>
        <r>
          <rPr>
            <sz val="11"/>
            <rFont val="Calibri"/>
            <family val="2"/>
            <scheme val="minor"/>
          </rPr>
          <t>¦1¦1¦5¦10¦1¦Null§</t>
        </r>
      </text>
    </comment>
    <comment ref="A576" authorId="0" shapeId="0" xr:uid="{A58C4D3D-EA1B-45AE-B3E9-BDEE7A201532}">
      <text>
        <r>
          <rPr>
            <sz val="11"/>
            <rFont val="Calibri"/>
            <family val="2"/>
            <scheme val="minor"/>
          </rPr>
          <t>¦1¦1¦5¦11¦1¦Null§</t>
        </r>
      </text>
    </comment>
    <comment ref="A578" authorId="0" shapeId="0" xr:uid="{3C7C09AF-3A5C-4A67-95B6-9EA3327839C3}">
      <text>
        <r>
          <rPr>
            <sz val="11"/>
            <rFont val="Calibri"/>
            <family val="2"/>
            <scheme val="minor"/>
          </rPr>
          <t>¦1¦1¦5¦12¦1¦Null§</t>
        </r>
      </text>
    </comment>
    <comment ref="A602" authorId="0" shapeId="0" xr:uid="{8DAEC80A-7A9B-4461-A17F-7F6E6021A444}">
      <text>
        <r>
          <rPr>
            <sz val="11"/>
            <rFont val="Calibri"/>
            <family val="2"/>
            <scheme val="minor"/>
          </rPr>
          <t>¦1¦1¦6¦1¦1¦Null§SubSection</t>
        </r>
      </text>
    </comment>
    <comment ref="A604" authorId="0" shapeId="0" xr:uid="{352C17B3-F934-4F86-B329-EDDDE446E41E}">
      <text>
        <r>
          <rPr>
            <sz val="11"/>
            <rFont val="Calibri"/>
            <family val="2"/>
            <scheme val="minor"/>
          </rPr>
          <t>¦1¦1¦6¦2¦1¦Null§</t>
        </r>
      </text>
    </comment>
    <comment ref="A606" authorId="0" shapeId="0" xr:uid="{89C4260A-4DE7-4A7A-BC48-1A2D290749E1}">
      <text>
        <r>
          <rPr>
            <sz val="11"/>
            <rFont val="Calibri"/>
            <family val="2"/>
            <scheme val="minor"/>
          </rPr>
          <t>¦1¦1¦6¦3¦1¦Null§</t>
        </r>
      </text>
    </comment>
    <comment ref="A608" authorId="0" shapeId="0" xr:uid="{7BE08D8D-3434-48E1-9FFA-E623C4FFB66D}">
      <text>
        <r>
          <rPr>
            <sz val="11"/>
            <rFont val="Calibri"/>
            <family val="2"/>
            <scheme val="minor"/>
          </rPr>
          <t>¦1¦1¦6¦4¦1¦Null§</t>
        </r>
      </text>
    </comment>
    <comment ref="A610" authorId="0" shapeId="0" xr:uid="{5FE16239-8B63-4194-9636-349A02E5BEE8}">
      <text>
        <r>
          <rPr>
            <sz val="11"/>
            <rFont val="Calibri"/>
            <family val="2"/>
            <scheme val="minor"/>
          </rPr>
          <t>¦1¦1¦6¦4¦1¦Null§</t>
        </r>
      </text>
    </comment>
    <comment ref="A612" authorId="0" shapeId="0" xr:uid="{48C3E7EA-9DF1-46FB-A245-69D2B141D23A}">
      <text>
        <r>
          <rPr>
            <sz val="11"/>
            <rFont val="Calibri"/>
            <family val="2"/>
            <scheme val="minor"/>
          </rPr>
          <t>¦1¦1¦6¦5¦1¦Null§</t>
        </r>
      </text>
    </comment>
    <comment ref="A614" authorId="0" shapeId="0" xr:uid="{626952B0-2E9B-4062-92F0-D948AD172FB2}">
      <text>
        <r>
          <rPr>
            <sz val="11"/>
            <rFont val="Calibri"/>
            <family val="2"/>
            <scheme val="minor"/>
          </rPr>
          <t>¦1¦1¦6¦6¦1¦Null§</t>
        </r>
      </text>
    </comment>
    <comment ref="A615" authorId="0" shapeId="0" xr:uid="{26148ED4-3054-4F4D-9258-9B84FEE92566}">
      <text>
        <r>
          <rPr>
            <sz val="11"/>
            <rFont val="Calibri"/>
            <family val="2"/>
            <scheme val="minor"/>
          </rPr>
          <t>¦1¦1¦6¦7¦1¦Null§</t>
        </r>
      </text>
    </comment>
    <comment ref="A617" authorId="0" shapeId="0" xr:uid="{0F106BC3-60AF-4791-AC32-2A525CE70274}">
      <text>
        <r>
          <rPr>
            <sz val="11"/>
            <rFont val="Calibri"/>
            <family val="2"/>
            <scheme val="minor"/>
          </rPr>
          <t>¦1¦1¦6¦8¦1¦Null§</t>
        </r>
      </text>
    </comment>
    <comment ref="A618" authorId="0" shapeId="0" xr:uid="{58F87534-0870-4F87-BDB7-34F3BE66DA72}">
      <text>
        <r>
          <rPr>
            <sz val="11"/>
            <rFont val="Calibri"/>
            <family val="2"/>
            <scheme val="minor"/>
          </rPr>
          <t>¦1¦1¦6¦9¦1¦Null§</t>
        </r>
      </text>
    </comment>
    <comment ref="A620" authorId="0" shapeId="0" xr:uid="{75BC82C7-B60A-46C6-88D1-015160814490}">
      <text>
        <r>
          <rPr>
            <sz val="11"/>
            <rFont val="Calibri"/>
            <family val="2"/>
            <scheme val="minor"/>
          </rPr>
          <t>¦1¦1¦6¦10¦1¦Null§</t>
        </r>
      </text>
    </comment>
    <comment ref="A621" authorId="0" shapeId="0" xr:uid="{6A27BD42-1924-4299-8124-DF7391C1DEF4}">
      <text>
        <r>
          <rPr>
            <sz val="11"/>
            <rFont val="Calibri"/>
            <family val="2"/>
            <scheme val="minor"/>
          </rPr>
          <t>¦1¦1¦6¦11¦1¦Null§</t>
        </r>
      </text>
    </comment>
    <comment ref="A623" authorId="0" shapeId="0" xr:uid="{D280F703-D61B-447B-A160-56E8AAB03E9E}">
      <text>
        <r>
          <rPr>
            <sz val="11"/>
            <rFont val="Calibri"/>
            <family val="2"/>
            <scheme val="minor"/>
          </rPr>
          <t>¦1¦1¦6¦12¦1¦Null§</t>
        </r>
      </text>
    </comment>
    <comment ref="A625" authorId="0" shapeId="0" xr:uid="{0E144CD6-63A5-4BD5-91D0-6C83EBD9C707}">
      <text>
        <r>
          <rPr>
            <sz val="11"/>
            <rFont val="Calibri"/>
            <family val="2"/>
            <scheme val="minor"/>
          </rPr>
          <t>¦1¦1¦6¦13¦1¦Null§</t>
        </r>
      </text>
    </comment>
    <comment ref="A652" authorId="0" shapeId="0" xr:uid="{6B7A8964-4567-46DB-B173-ABCE777F4431}">
      <text>
        <r>
          <rPr>
            <sz val="11"/>
            <rFont val="Calibri"/>
            <family val="2"/>
            <scheme val="minor"/>
          </rPr>
          <t>¦1¦1¦7¦1¦1¦Null§SubSection</t>
        </r>
      </text>
    </comment>
    <comment ref="A654" authorId="0" shapeId="0" xr:uid="{F44BDE5C-BD8A-4A4E-8117-608075B0E812}">
      <text>
        <r>
          <rPr>
            <sz val="11"/>
            <rFont val="Calibri"/>
            <family val="2"/>
            <scheme val="minor"/>
          </rPr>
          <t>¦1¦1¦7¦2¦1¦Null§</t>
        </r>
      </text>
    </comment>
    <comment ref="A656" authorId="0" shapeId="0" xr:uid="{797EDBE6-2E26-4088-AE30-C656A7EBA722}">
      <text>
        <r>
          <rPr>
            <sz val="11"/>
            <rFont val="Calibri"/>
            <family val="2"/>
            <scheme val="minor"/>
          </rPr>
          <t>¦1¦1¦7¦3¦1¦Null§</t>
        </r>
      </text>
    </comment>
    <comment ref="A658" authorId="0" shapeId="0" xr:uid="{4F4F0661-94B2-4734-90BA-17EE7010D1DF}">
      <text>
        <r>
          <rPr>
            <sz val="11"/>
            <rFont val="Calibri"/>
            <family val="2"/>
            <scheme val="minor"/>
          </rPr>
          <t>¦1¦1¦7¦4¦1¦Null§</t>
        </r>
      </text>
    </comment>
    <comment ref="A701" authorId="0" shapeId="0" xr:uid="{82BF3961-9151-4D0A-B4F9-F80953887CD4}">
      <text>
        <r>
          <rPr>
            <sz val="11"/>
            <rFont val="Calibri"/>
            <family val="2"/>
            <scheme val="minor"/>
          </rPr>
          <t>¦1¦1¦8¦1¦1¦Null§SubSection</t>
        </r>
      </text>
    </comment>
    <comment ref="A703" authorId="0" shapeId="0" xr:uid="{DCB01BB0-B829-4AC2-B640-A1D2A7E375CF}">
      <text>
        <r>
          <rPr>
            <sz val="11"/>
            <rFont val="Calibri"/>
            <family val="2"/>
            <scheme val="minor"/>
          </rPr>
          <t>¦1¦1¦8¦2¦1¦Null§</t>
        </r>
      </text>
    </comment>
    <comment ref="A705" authorId="0" shapeId="0" xr:uid="{DB132DB5-C573-4CAB-879E-3F2537D3B99A}">
      <text>
        <r>
          <rPr>
            <sz val="11"/>
            <rFont val="Calibri"/>
            <family val="2"/>
            <scheme val="minor"/>
          </rPr>
          <t>¦1¦1¦8¦3¦1¦Null§</t>
        </r>
      </text>
    </comment>
    <comment ref="A707" authorId="0" shapeId="0" xr:uid="{00E82C28-27CA-4BA6-B88A-9D6C069C9921}">
      <text>
        <r>
          <rPr>
            <sz val="11"/>
            <rFont val="Calibri"/>
            <family val="2"/>
            <scheme val="minor"/>
          </rPr>
          <t>¦1¦1¦8¦4¦1¦Null§</t>
        </r>
      </text>
    </comment>
    <comment ref="A709" authorId="0" shapeId="0" xr:uid="{20A876BD-281D-4348-85A2-078101EE6620}">
      <text>
        <r>
          <rPr>
            <sz val="11"/>
            <rFont val="Calibri"/>
            <family val="2"/>
            <scheme val="minor"/>
          </rPr>
          <t>¦1¦1¦8¦5¦1¦Null§</t>
        </r>
      </text>
    </comment>
    <comment ref="A768" authorId="0" shapeId="0" xr:uid="{838D6B94-9923-4324-8DB4-40C9121AC01F}">
      <text>
        <r>
          <rPr>
            <sz val="11"/>
            <rFont val="Calibri"/>
            <family val="2"/>
            <scheme val="minor"/>
          </rPr>
          <t>¦1¦1¦8¦13¦1¦Null§</t>
        </r>
      </text>
    </comment>
    <comment ref="A769" authorId="0" shapeId="0" xr:uid="{24864049-ACCA-4970-94E3-AF03A03F3626}">
      <text>
        <r>
          <rPr>
            <sz val="11"/>
            <rFont val="Calibri"/>
            <family val="2"/>
            <scheme val="minor"/>
          </rPr>
          <t>¦1¦1¦8¦14¦1¦Null§</t>
        </r>
      </text>
    </comment>
    <comment ref="A771" authorId="0" shapeId="0" xr:uid="{B9EB1488-628B-43B0-BCDE-29E852642159}">
      <text>
        <r>
          <rPr>
            <sz val="11"/>
            <rFont val="Calibri"/>
            <family val="2"/>
            <scheme val="minor"/>
          </rPr>
          <t>¦1¦1¦8¦5¦1¦Null§</t>
        </r>
      </text>
    </comment>
    <comment ref="A774" authorId="0" shapeId="0" xr:uid="{4440BE2C-22C9-4E27-B826-C5BC7471C304}">
      <text>
        <r>
          <rPr>
            <sz val="11"/>
            <rFont val="Calibri"/>
            <family val="2"/>
            <scheme val="minor"/>
          </rPr>
          <t>¦1¦1¦8¦7¦1¦Null§</t>
        </r>
      </text>
    </comment>
    <comment ref="A776" authorId="0" shapeId="0" xr:uid="{92DD8EC8-CC06-47CC-B1C8-52CABFE53E8D}">
      <text>
        <r>
          <rPr>
            <sz val="11"/>
            <rFont val="Calibri"/>
            <family val="2"/>
            <scheme val="minor"/>
          </rPr>
          <t>¦1¦1¦8¦8¦1¦Null§</t>
        </r>
      </text>
    </comment>
    <comment ref="A778" authorId="0" shapeId="0" xr:uid="{E005E3DF-3512-41D0-83A2-6FB3C1526A80}">
      <text>
        <r>
          <rPr>
            <sz val="11"/>
            <rFont val="Calibri"/>
            <family val="2"/>
            <scheme val="minor"/>
          </rPr>
          <t>¦1¦1¦8¦8¦1¦Null§</t>
        </r>
      </text>
    </comment>
    <comment ref="A780" authorId="0" shapeId="0" xr:uid="{1070B2EC-429C-4BE1-BE1F-E03081CB8A31}">
      <text>
        <r>
          <rPr>
            <sz val="11"/>
            <rFont val="Calibri"/>
            <family val="2"/>
            <scheme val="minor"/>
          </rPr>
          <t>¦1¦1¦8¦9¦1¦Null§</t>
        </r>
      </text>
    </comment>
    <comment ref="A782" authorId="0" shapeId="0" xr:uid="{C01CFDF6-C296-4719-9481-F22CFDCE3A1F}">
      <text>
        <r>
          <rPr>
            <sz val="11"/>
            <rFont val="Calibri"/>
            <family val="2"/>
            <scheme val="minor"/>
          </rPr>
          <t>¦1¦1¦8¦10¦1¦Null§</t>
        </r>
      </text>
    </comment>
    <comment ref="A790" authorId="0" shapeId="0" xr:uid="{EE7C7F45-7511-43EA-8DE2-F1B81C5FC565}">
      <text>
        <r>
          <rPr>
            <sz val="11"/>
            <rFont val="Calibri"/>
            <family val="2"/>
            <scheme val="minor"/>
          </rPr>
          <t>¦1¦1¦9¦1¦1¦Null§SubSection</t>
        </r>
      </text>
    </comment>
    <comment ref="A791" authorId="0" shapeId="0" xr:uid="{43A6D4A5-3873-4452-83FA-E4B0BA218492}">
      <text>
        <r>
          <rPr>
            <sz val="11"/>
            <rFont val="Calibri"/>
            <family val="2"/>
            <scheme val="minor"/>
          </rPr>
          <t>¦1¦1¦8¦10¦1¦Null§</t>
        </r>
      </text>
    </comment>
    <comment ref="A793" authorId="0" shapeId="0" xr:uid="{14889B17-5FE1-4ABC-BFA5-2F1F1CE53F71}">
      <text>
        <r>
          <rPr>
            <sz val="11"/>
            <rFont val="Calibri"/>
            <family val="2"/>
            <scheme val="minor"/>
          </rPr>
          <t>¦1¦1¦8¦10¦1¦Null§</t>
        </r>
      </text>
    </comment>
    <comment ref="A795" authorId="0" shapeId="0" xr:uid="{C8A44C0B-10AF-4E65-BFA0-C48D517E2CE5}">
      <text>
        <r>
          <rPr>
            <sz val="11"/>
            <rFont val="Calibri"/>
            <family val="2"/>
            <scheme val="minor"/>
          </rPr>
          <t>¦1¦1¦8¦11¦1¦Null§</t>
        </r>
      </text>
    </comment>
    <comment ref="A797" authorId="0" shapeId="0" xr:uid="{8BDDE0B8-7C41-4CD5-A725-1F5280349573}">
      <text>
        <r>
          <rPr>
            <sz val="11"/>
            <rFont val="Calibri"/>
            <family val="2"/>
            <scheme val="minor"/>
          </rPr>
          <t>¦1¦1¦8¦12¦1¦Null§</t>
        </r>
      </text>
    </comment>
    <comment ref="A850" authorId="0" shapeId="0" xr:uid="{38FE0054-A28A-4126-932B-CC43D752BFDC}">
      <text>
        <r>
          <rPr>
            <sz val="11"/>
            <rFont val="Calibri"/>
            <family val="2"/>
            <scheme val="minor"/>
          </rPr>
          <t>¦1¦1¦9¦1¦1¦Null§SubSection</t>
        </r>
      </text>
    </comment>
    <comment ref="A852" authorId="0" shapeId="0" xr:uid="{DE8680CA-B47E-4CB1-A2A8-9CA03FC73431}">
      <text>
        <r>
          <rPr>
            <sz val="11"/>
            <rFont val="Calibri"/>
            <family val="2"/>
            <scheme val="minor"/>
          </rPr>
          <t>¦1¦1¦9¦2¦1¦Null§</t>
        </r>
      </text>
    </comment>
    <comment ref="A854" authorId="0" shapeId="0" xr:uid="{64754350-7348-46B1-8B0E-FED311EACE36}">
      <text>
        <r>
          <rPr>
            <sz val="11"/>
            <rFont val="Calibri"/>
            <family val="2"/>
            <scheme val="minor"/>
          </rPr>
          <t>¦1¦1¦9¦3¦1¦Null§</t>
        </r>
      </text>
    </comment>
    <comment ref="A924" authorId="0" shapeId="0" xr:uid="{193416E3-52F4-4D6B-9CBD-9350B7256852}">
      <text>
        <r>
          <rPr>
            <sz val="11"/>
            <rFont val="Calibri"/>
            <family val="2"/>
            <scheme val="minor"/>
          </rPr>
          <t>¦1¦1¦10¦1¦1¦Null§SubSection</t>
        </r>
      </text>
    </comment>
    <comment ref="A941" authorId="0" shapeId="0" xr:uid="{954559CF-3C16-43BC-8F22-C9F3A61CE04E}">
      <text>
        <r>
          <rPr>
            <sz val="11"/>
            <rFont val="Calibri"/>
            <family val="2"/>
            <scheme val="minor"/>
          </rPr>
          <t>¦1¦1¦10¦14¦1¦Null§</t>
        </r>
      </text>
    </comment>
    <comment ref="A943" authorId="0" shapeId="0" xr:uid="{115BD571-C2C7-40A0-BF1C-5AE453DD3628}">
      <text>
        <r>
          <rPr>
            <sz val="11"/>
            <rFont val="Calibri"/>
            <family val="2"/>
            <scheme val="minor"/>
          </rPr>
          <t>¦1¦1¦10¦15¦1¦Null§</t>
        </r>
      </text>
    </comment>
    <comment ref="A945" authorId="0" shapeId="0" xr:uid="{38501AB3-BD54-47CB-9BE1-D015EF7EA797}">
      <text>
        <r>
          <rPr>
            <sz val="11"/>
            <rFont val="Calibri"/>
            <family val="2"/>
            <scheme val="minor"/>
          </rPr>
          <t>¦1¦1¦10¦16¦1¦Null§</t>
        </r>
      </text>
    </comment>
    <comment ref="A947" authorId="0" shapeId="0" xr:uid="{12B69895-5D9E-489A-A36C-C0A866FDCD76}">
      <text>
        <r>
          <rPr>
            <sz val="11"/>
            <rFont val="Calibri"/>
            <family val="2"/>
            <scheme val="minor"/>
          </rPr>
          <t>¦1¦1¦10¦17¦1¦Null§</t>
        </r>
      </text>
    </comment>
    <comment ref="A949" authorId="0" shapeId="0" xr:uid="{FABD81A9-AD58-47E7-BEBD-69B9F9E0B0A5}">
      <text>
        <r>
          <rPr>
            <sz val="11"/>
            <rFont val="Calibri"/>
            <family val="2"/>
            <scheme val="minor"/>
          </rPr>
          <t>¦1¦1¦10¦18¦1¦Null§</t>
        </r>
      </text>
    </comment>
    <comment ref="A951" authorId="0" shapeId="0" xr:uid="{FE266100-1656-497A-A5BB-AAC9B126BFDC}">
      <text>
        <r>
          <rPr>
            <sz val="11"/>
            <rFont val="Calibri"/>
            <family val="2"/>
            <scheme val="minor"/>
          </rPr>
          <t>¦1¦1¦10¦19¦1¦Null§</t>
        </r>
      </text>
    </comment>
    <comment ref="A964" authorId="0" shapeId="0" xr:uid="{CBDD3AD7-F0C3-459A-BF37-D8D850E9B6BA}">
      <text>
        <r>
          <rPr>
            <sz val="11"/>
            <rFont val="Calibri"/>
            <family val="2"/>
            <scheme val="minor"/>
          </rPr>
          <t>¦1¦1¦10¦20¦1¦Null§</t>
        </r>
      </text>
    </comment>
    <comment ref="A966" authorId="0" shapeId="0" xr:uid="{A6D94BE7-4A55-4C44-9FDA-5D0624EC942F}">
      <text>
        <r>
          <rPr>
            <sz val="11"/>
            <rFont val="Calibri"/>
            <family val="2"/>
            <scheme val="minor"/>
          </rPr>
          <t>¦1¦1¦10¦21¦1¦Null§</t>
        </r>
      </text>
    </comment>
    <comment ref="A968" authorId="0" shapeId="0" xr:uid="{EBD579FC-A3A2-457C-98CE-37865265F84D}">
      <text>
        <r>
          <rPr>
            <sz val="11"/>
            <rFont val="Calibri"/>
            <family val="2"/>
            <scheme val="minor"/>
          </rPr>
          <t>¦1¦1¦10¦22¦1¦Null§</t>
        </r>
      </text>
    </comment>
    <comment ref="A970" authorId="0" shapeId="0" xr:uid="{733A5124-55DD-4DFE-942C-34FCBAEB78B7}">
      <text>
        <r>
          <rPr>
            <sz val="11"/>
            <rFont val="Calibri"/>
            <family val="2"/>
            <scheme val="minor"/>
          </rPr>
          <t>¦1¦1¦10¦23¦1¦Null§</t>
        </r>
      </text>
    </comment>
    <comment ref="A980" authorId="0" shapeId="0" xr:uid="{00D4EEDF-208C-4E89-A460-306D1A3A2A9A}">
      <text>
        <r>
          <rPr>
            <sz val="11"/>
            <rFont val="Calibri"/>
            <family val="2"/>
            <scheme val="minor"/>
          </rPr>
          <t>¦1¦1¦11¦1¦1¦Null§</t>
        </r>
      </text>
    </comment>
    <comment ref="A1072" authorId="0" shapeId="0" xr:uid="{72764441-E9F9-4CC4-9162-0803B6204AA1}">
      <text>
        <r>
          <rPr>
            <sz val="11"/>
            <rFont val="Calibri"/>
            <family val="2"/>
            <scheme val="minor"/>
          </rPr>
          <t>¦1¦1¦11¦3¦1¦Null§</t>
        </r>
      </text>
    </comment>
    <comment ref="A1075" authorId="0" shapeId="0" xr:uid="{D728BA98-18FD-4A48-B79B-FD571BAC3597}">
      <text>
        <r>
          <rPr>
            <sz val="11"/>
            <rFont val="Calibri"/>
            <family val="2"/>
            <scheme val="minor"/>
          </rPr>
          <t>¦1¦1¦11¦4¦1¦Null§</t>
        </r>
      </text>
    </comment>
    <comment ref="A1078" authorId="0" shapeId="0" xr:uid="{F3B4D320-9F16-4668-86DB-4BD8155B2F25}">
      <text>
        <r>
          <rPr>
            <sz val="11"/>
            <rFont val="Calibri"/>
            <family val="2"/>
            <scheme val="minor"/>
          </rPr>
          <t>¦1¦1¦11¦4¦1¦Null§</t>
        </r>
      </text>
    </comment>
    <comment ref="A1082" authorId="0" shapeId="0" xr:uid="{36539031-76BC-4F77-8886-CCD8921BBE3F}">
      <text>
        <r>
          <rPr>
            <sz val="11"/>
            <rFont val="Calibri"/>
            <family val="2"/>
            <scheme val="minor"/>
          </rPr>
          <t>¦1¦1¦11¦5¦1¦Null§</t>
        </r>
      </text>
    </comment>
    <comment ref="A1084" authorId="0" shapeId="0" xr:uid="{9D34DCA8-5245-4CA5-BD3C-8733CD518240}">
      <text>
        <r>
          <rPr>
            <sz val="11"/>
            <rFont val="Calibri"/>
            <family val="2"/>
            <scheme val="minor"/>
          </rPr>
          <t>¦1¦1¦11¦6¦1¦Null§</t>
        </r>
      </text>
    </comment>
    <comment ref="A1096" authorId="0" shapeId="0" xr:uid="{9E2C0EBC-C611-FD4C-98E5-8D9A3E2AA6A3}">
      <text>
        <r>
          <rPr>
            <sz val="11"/>
            <rFont val="Calibri"/>
            <family val="2"/>
            <scheme val="minor"/>
          </rPr>
          <t>¦1¦1¦11¦7¦1¦Null§</t>
        </r>
      </text>
    </comment>
    <comment ref="A1147" authorId="0" shapeId="0" xr:uid="{051CDB16-60B4-4AF7-916E-8C2F4C8BAE40}">
      <text>
        <r>
          <rPr>
            <sz val="11"/>
            <rFont val="Calibri"/>
            <family val="2"/>
            <scheme val="minor"/>
          </rPr>
          <t>¦1¦1¦11¦7¦1¦Null§</t>
        </r>
      </text>
    </comment>
    <comment ref="A1165" authorId="0" shapeId="0" xr:uid="{3E17EA0B-3D07-234A-A8D6-52F2B4841771}">
      <text>
        <r>
          <rPr>
            <sz val="11"/>
            <rFont val="Calibri"/>
            <family val="2"/>
            <scheme val="minor"/>
          </rPr>
          <t>¦1¦1¦11¦7¦1¦Null§</t>
        </r>
      </text>
    </comment>
    <comment ref="A1178" authorId="0" shapeId="0" xr:uid="{0FF22BF7-15A0-8142-AB1F-A77440489CEC}">
      <text>
        <r>
          <rPr>
            <sz val="11"/>
            <rFont val="Calibri"/>
            <family val="2"/>
            <scheme val="minor"/>
          </rPr>
          <t>¦1¦1¦11¦7¦1¦Null§</t>
        </r>
      </text>
    </comment>
    <comment ref="A1222" authorId="0" shapeId="0" xr:uid="{1F163935-638C-4034-BF81-36A1AD951752}">
      <text>
        <r>
          <rPr>
            <sz val="11"/>
            <rFont val="Calibri"/>
            <family val="2"/>
            <scheme val="minor"/>
          </rPr>
          <t>¦1¦1¦11¦7¦1¦Null§</t>
        </r>
      </text>
    </comment>
  </commentList>
</comments>
</file>

<file path=xl/sharedStrings.xml><?xml version="1.0" encoding="utf-8"?>
<sst xmlns="http://schemas.openxmlformats.org/spreadsheetml/2006/main" count="1998" uniqueCount="1043">
  <si>
    <t>ITEM
NO</t>
  </si>
  <si>
    <t>PAYMENT</t>
  </si>
  <si>
    <t>LIC</t>
  </si>
  <si>
    <t>DESCRIPTION</t>
  </si>
  <si>
    <t>UNIT</t>
  </si>
  <si>
    <t>QTY</t>
  </si>
  <si>
    <t>RATE</t>
  </si>
  <si>
    <t>AMOUNT 
(RAND)</t>
  </si>
  <si>
    <t>SANS
1200 A</t>
  </si>
  <si>
    <t>SECTION : PRELIMINARY AND GENERAL</t>
  </si>
  <si>
    <t>1.1</t>
  </si>
  <si>
    <t>8.3</t>
  </si>
  <si>
    <t>FIXED-CHARGE ITEMS</t>
  </si>
  <si>
    <t>1.1.1</t>
  </si>
  <si>
    <t>8.3.1</t>
  </si>
  <si>
    <t>Contractual Requirements</t>
  </si>
  <si>
    <t>Sum</t>
  </si>
  <si>
    <t>8.3.2</t>
  </si>
  <si>
    <t>Establish Facilities on the Site :</t>
  </si>
  <si>
    <t>a) Facilities for Engineer (SANS 1200 AB)</t>
  </si>
  <si>
    <t>1.1.2</t>
  </si>
  <si>
    <t>1 No. Furnished office. Minimal 1 desk with drawers, printer table, 3 chairs, filing cabinet and drawing rack.</t>
  </si>
  <si>
    <t>1.1.3</t>
  </si>
  <si>
    <t>2 No. Carports</t>
  </si>
  <si>
    <t>1.1.4</t>
  </si>
  <si>
    <t>2 No. Contract name boards (HxW 3200 x 2500 mm)</t>
  </si>
  <si>
    <t>1.1.5</t>
  </si>
  <si>
    <t>1 No. Printer/Scanner/Copier, A4 colour</t>
  </si>
  <si>
    <t>b) Facilities for Contractor</t>
  </si>
  <si>
    <t>1.1.7</t>
  </si>
  <si>
    <t>Offices and storage sheds</t>
  </si>
  <si>
    <t>1.1.8</t>
  </si>
  <si>
    <t>Workshops</t>
  </si>
  <si>
    <t>1.1.9</t>
  </si>
  <si>
    <t>Laboratories</t>
  </si>
  <si>
    <t>1.1.10</t>
  </si>
  <si>
    <t>Living accommodation</t>
  </si>
  <si>
    <t>1.1.11</t>
  </si>
  <si>
    <t>Ablution and latrine facilities</t>
  </si>
  <si>
    <t>1.1.12</t>
  </si>
  <si>
    <t>Tools and equipment</t>
  </si>
  <si>
    <t>1.1.13</t>
  </si>
  <si>
    <t>Water supplies, electric power and communications</t>
  </si>
  <si>
    <t>1.1.14</t>
  </si>
  <si>
    <t>Dealing with water (Subclause 5.5)</t>
  </si>
  <si>
    <t>1.1.15</t>
  </si>
  <si>
    <t>Access (Subclause 5.8)</t>
  </si>
  <si>
    <t>1.1.16</t>
  </si>
  <si>
    <t>8.3.3</t>
  </si>
  <si>
    <t>Other fixed-charge obligations</t>
  </si>
  <si>
    <t>1.1.17</t>
  </si>
  <si>
    <t>8.3.4</t>
  </si>
  <si>
    <t>Remove Engineer's and Contractor's Site establishment on completion</t>
  </si>
  <si>
    <t>1.2</t>
  </si>
  <si>
    <t>8.4</t>
  </si>
  <si>
    <t>TIME-RELATED ITEMS</t>
  </si>
  <si>
    <t>1.2.1</t>
  </si>
  <si>
    <t>8.4.1</t>
  </si>
  <si>
    <t>8.4.2</t>
  </si>
  <si>
    <t>Operate and maintain facilities on the Site:</t>
  </si>
  <si>
    <t>8.4.2.1</t>
  </si>
  <si>
    <t>a) Facilities for Engineer for duration of construction (SANS 1200 AB)</t>
  </si>
  <si>
    <t>1.2.2</t>
  </si>
  <si>
    <t>1 No. Furnished office, including stationary</t>
  </si>
  <si>
    <t>1.2.3</t>
  </si>
  <si>
    <t xml:space="preserve"> Total Carried Forward</t>
  </si>
  <si>
    <t xml:space="preserve"> Brought Forward</t>
  </si>
  <si>
    <t>1.2.4</t>
  </si>
  <si>
    <t>2 No. Contract name boards</t>
  </si>
  <si>
    <t>1.2.7</t>
  </si>
  <si>
    <t>8.4.2.2</t>
  </si>
  <si>
    <t>b) Facilities for Contractor for duration of construction, except where otherwise stated</t>
  </si>
  <si>
    <t>1.2.8</t>
  </si>
  <si>
    <t>1.2.9</t>
  </si>
  <si>
    <t>1.2.10</t>
  </si>
  <si>
    <t>1.2.11</t>
  </si>
  <si>
    <t>1.2.12</t>
  </si>
  <si>
    <t>1.2.13</t>
  </si>
  <si>
    <t>1.2.14</t>
  </si>
  <si>
    <t>1.2.15</t>
  </si>
  <si>
    <t>1.2.16</t>
  </si>
  <si>
    <t>8.4.3</t>
  </si>
  <si>
    <t>Supervision</t>
  </si>
  <si>
    <t>1.2.17</t>
  </si>
  <si>
    <t>a) Contract / Project manager (minimum of 1 person)</t>
  </si>
  <si>
    <t>1.2.18</t>
  </si>
  <si>
    <t>b) Site agent (minimum 1 person) for the whole of the works</t>
  </si>
  <si>
    <t>1.2.19</t>
  </si>
  <si>
    <t>PSA 8.4.3</t>
  </si>
  <si>
    <t>1.2.20</t>
  </si>
  <si>
    <t>d) Other supervisory staff required by the contractor</t>
  </si>
  <si>
    <t>1.2.21</t>
  </si>
  <si>
    <t>8.4.4</t>
  </si>
  <si>
    <t>1.2.22</t>
  </si>
  <si>
    <t>PSA 8.4.5</t>
  </si>
  <si>
    <t>Other time-related obligations</t>
  </si>
  <si>
    <t>1.2.23</t>
  </si>
  <si>
    <t>PSA 8.4.6</t>
  </si>
  <si>
    <t>Provision of surveyor and survey equipment required for the survey of the works and construction setting out in accordance with the specifications. Including survey works requested by Employers Agent for coordinating existing services on site.</t>
  </si>
  <si>
    <t>PSA 8.4.7</t>
  </si>
  <si>
    <t>Obtaining and maintaining in good standing, of wayleaves for the duration of the contract.</t>
  </si>
  <si>
    <t>1.3</t>
  </si>
  <si>
    <t>OTHER GENERAL</t>
  </si>
  <si>
    <t>PSA 8.4.8</t>
  </si>
  <si>
    <t>Community Liaison Officer</t>
  </si>
  <si>
    <t>1.3.1</t>
  </si>
  <si>
    <t>a) Payment of Community Liaison Officer</t>
  </si>
  <si>
    <t>Prov.S</t>
  </si>
  <si>
    <t>1.3.2</t>
  </si>
  <si>
    <t>b) Communication for Community Liaison Officer</t>
  </si>
  <si>
    <t>1.3.3</t>
  </si>
  <si>
    <t>c) Overheads, charges and profit on item above</t>
  </si>
  <si>
    <t>%</t>
  </si>
  <si>
    <t>PSA 8.4.9</t>
  </si>
  <si>
    <t>Training obligation</t>
  </si>
  <si>
    <t>1.3.4</t>
  </si>
  <si>
    <t>1.3.5</t>
  </si>
  <si>
    <t>b) Overheads, charges and profit on item above</t>
  </si>
  <si>
    <t>PSA 8.4.10</t>
  </si>
  <si>
    <t>1.3.6</t>
  </si>
  <si>
    <t>PSA 8.4.11</t>
  </si>
  <si>
    <t>PSA 8.4.12</t>
  </si>
  <si>
    <t>1.3.9</t>
  </si>
  <si>
    <t>1.3.10</t>
  </si>
  <si>
    <t>PSA 8.4.13</t>
  </si>
  <si>
    <t>1.3.11</t>
  </si>
  <si>
    <t xml:space="preserve">a) Compile Environmental Management Plan and attain approval. (Item is only payable where the Contractors Plan is approved) </t>
  </si>
  <si>
    <t>1.3.12</t>
  </si>
  <si>
    <t>b) Implement approved Environmental Management Plan, only payable if Contractors scores above 90% score per month and no serious offences exists</t>
  </si>
  <si>
    <t>PSA 8.4.14</t>
  </si>
  <si>
    <t>Health and Safety Obligations</t>
  </si>
  <si>
    <t>1.3.13</t>
  </si>
  <si>
    <t xml:space="preserve">a) Compile Health and Safety Plan and attain approval based on the specifications provided </t>
  </si>
  <si>
    <t xml:space="preserve"> </t>
  </si>
  <si>
    <t>1.3.14</t>
  </si>
  <si>
    <t>b) Appoint Health and Safety Personnel, including Officer and Representatives, only payable if Contractors scores above 90% score per month and no serious offences occurred.</t>
  </si>
  <si>
    <t>1.3.15</t>
  </si>
  <si>
    <t>c) Implement approved Health and Safety Plan</t>
  </si>
  <si>
    <t>1.4</t>
  </si>
  <si>
    <t>8.5</t>
  </si>
  <si>
    <t>SUMS STATED PROVISIONALLY BY ENGINEER</t>
  </si>
  <si>
    <t>For work to be done by Contractor and valued in terms of Clause 8.1.2.1 d) of conditions of contract</t>
  </si>
  <si>
    <t>1.4.1</t>
  </si>
  <si>
    <t>a) Relocation of existing services (raising/lowering of manholes/valve chambers/etc., relocating water meters/electrical poles/etc.), including attaining wayleaves from Service Authorities.</t>
  </si>
  <si>
    <t>1.4.2</t>
  </si>
  <si>
    <t>1.4.3</t>
  </si>
  <si>
    <t>1.4.4</t>
  </si>
  <si>
    <t>1.4.5</t>
  </si>
  <si>
    <t>a) Provision for landscaping and street furniture additional to items described elsewhere in the bills of quantities.</t>
  </si>
  <si>
    <t>1.4.6</t>
  </si>
  <si>
    <t>1.5</t>
  </si>
  <si>
    <t>8.7</t>
  </si>
  <si>
    <t>DAYWORK</t>
  </si>
  <si>
    <t>1.5.1</t>
  </si>
  <si>
    <t>Labour</t>
  </si>
  <si>
    <t>1.5.2</t>
  </si>
  <si>
    <t>Percentage adjustment to items for labour</t>
  </si>
  <si>
    <t>1.5.3</t>
  </si>
  <si>
    <t>Materials</t>
  </si>
  <si>
    <t>1.5.4</t>
  </si>
  <si>
    <t>Percentage adjustment to items for materials</t>
  </si>
  <si>
    <t>1.5.5</t>
  </si>
  <si>
    <t>Plant</t>
  </si>
  <si>
    <t>Percentage adjustment to items for plant</t>
  </si>
  <si>
    <t>1.6</t>
  </si>
  <si>
    <t>8.8</t>
  </si>
  <si>
    <t>TEMPORARY WORKS</t>
  </si>
  <si>
    <t>1.6.1</t>
  </si>
  <si>
    <t>8.8.1</t>
  </si>
  <si>
    <t>Maintain accesses to properties</t>
  </si>
  <si>
    <t>1.6.2</t>
  </si>
  <si>
    <t>PSA 8.8.2</t>
  </si>
  <si>
    <t>a) All temporary road traffic signs, markings and access control. As well as all flag-persons required to safely guide the public (vehicles as well as pedestrians around the works.</t>
  </si>
  <si>
    <t>b) Temporary hoarding for fencing of the works, including gates. Minimum 1.8m in height, covered in shading cloth or similar. Including placing the hoarding around the active portions of the works and moving the hoarding to follow the works for the duration of the works.</t>
  </si>
  <si>
    <t>1.6.3</t>
  </si>
  <si>
    <t>8.8.3</t>
  </si>
  <si>
    <t>PSA 8.8.4</t>
  </si>
  <si>
    <t>Existing services:</t>
  </si>
  <si>
    <t>1.6.4</t>
  </si>
  <si>
    <t>LI</t>
  </si>
  <si>
    <t>c) Excavate by hand in soft material to expose existing services</t>
  </si>
  <si>
    <t>m³</t>
  </si>
  <si>
    <t>1.6.5</t>
  </si>
  <si>
    <t>1.6.6</t>
  </si>
  <si>
    <t>8.8.5</t>
  </si>
  <si>
    <t>Cost of Survey in Terms of Land Survey Act (See 5.1.2) for record drawings no later than 5 days of issue of Practical Completion Certificate and for quantification of final payment certificate.</t>
  </si>
  <si>
    <t xml:space="preserve"> Total Carried Forward To Summary</t>
  </si>
  <si>
    <t>2</t>
  </si>
  <si>
    <t>SANS
1200 C</t>
  </si>
  <si>
    <t>SECTION : SITE CLEARANCE</t>
  </si>
  <si>
    <t>2.1</t>
  </si>
  <si>
    <t>CLEAR SITE</t>
  </si>
  <si>
    <t>2.1.1</t>
  </si>
  <si>
    <t>8.2.1</t>
  </si>
  <si>
    <t>ha</t>
  </si>
  <si>
    <t>8.2.2</t>
  </si>
  <si>
    <t>Remove and grub large trees and tree stumps of girth Over and up to</t>
  </si>
  <si>
    <t>Including disposing of materials, haulage, dumping fees, City Park fees, etc.</t>
  </si>
  <si>
    <t>2.1.2</t>
  </si>
  <si>
    <t>Up to 2 m</t>
  </si>
  <si>
    <t>No.</t>
  </si>
  <si>
    <t>2.1.3</t>
  </si>
  <si>
    <t>2 m to 3 m</t>
  </si>
  <si>
    <t>2.2</t>
  </si>
  <si>
    <t>DISMANTLE AND DEMOLISH STRUCTURES</t>
  </si>
  <si>
    <t>Inclusive of all haulage and dumping fees.</t>
  </si>
  <si>
    <t>2.2.1</t>
  </si>
  <si>
    <t>8.2.5</t>
  </si>
  <si>
    <t>km</t>
  </si>
  <si>
    <t>2.2.2</t>
  </si>
  <si>
    <t>8.2.7</t>
  </si>
  <si>
    <t>Dismantle and remove pipelines (not encased in concrete), electricity transmission lines, cables, etc.</t>
  </si>
  <si>
    <t>m</t>
  </si>
  <si>
    <t>2.2.3</t>
  </si>
  <si>
    <t>Dismantle and remove pipelines encased in concrete</t>
  </si>
  <si>
    <t>2.2.4</t>
  </si>
  <si>
    <t>8.2.8</t>
  </si>
  <si>
    <t>Demolish and remove structures, reinforced and unreinforced concrete and brickwork,  including bollards, benches, planters, dustbins, etc.</t>
  </si>
  <si>
    <t>2.2.5</t>
  </si>
  <si>
    <t>t</t>
  </si>
  <si>
    <t>2.3</t>
  </si>
  <si>
    <t>REMOVE AND DISPOSE PAVEMENTS</t>
  </si>
  <si>
    <t>PSC 8.2.11</t>
  </si>
  <si>
    <t>Demolish existing pavements and discard materials to an approved dumping site to be located by the Contractor, including all haulage and dumping fees:</t>
  </si>
  <si>
    <t>2.3.1</t>
  </si>
  <si>
    <t>a) Remove and dispose existing block paving (various types for walkways and driveways) along Works area</t>
  </si>
  <si>
    <t>m²</t>
  </si>
  <si>
    <t>2.3.2</t>
  </si>
  <si>
    <t>b) Remove and dispose existing block paving (various types within roadway) along Works area</t>
  </si>
  <si>
    <t>2.3.3</t>
  </si>
  <si>
    <t>2.3.4</t>
  </si>
  <si>
    <t>2.3.5</t>
  </si>
  <si>
    <t>3</t>
  </si>
  <si>
    <t>SANS
1200 DB</t>
  </si>
  <si>
    <t>SECTION : PIPE TRENCHES</t>
  </si>
  <si>
    <t>3.1</t>
  </si>
  <si>
    <t>EXCAVATION</t>
  </si>
  <si>
    <t>PSDB 8.3.2(a)</t>
  </si>
  <si>
    <t>Excavate in all materials for trenches and backfill, compact, and dispose of surplus/unsuitable material within 100m from excavation, utilising labour based construction methods:</t>
  </si>
  <si>
    <t>3.1.1</t>
  </si>
  <si>
    <t>8.3.2(b)</t>
  </si>
  <si>
    <t>3.1.2</t>
  </si>
  <si>
    <t>3.1.3</t>
  </si>
  <si>
    <t>Extra-over for excavation items (prov):</t>
  </si>
  <si>
    <t>Intermediate excavation (no intermediate measured, all material not classified as hard will be considered as soft material)</t>
  </si>
  <si>
    <t>3.1.6</t>
  </si>
  <si>
    <t>Hard rock excavation (using jackhammers only, no blasting allowed)</t>
  </si>
  <si>
    <t>3.1.7</t>
  </si>
  <si>
    <t>8.3.2(c)</t>
  </si>
  <si>
    <t>Excavate and dispose of unsuitable material from trench bottom (Provisional)</t>
  </si>
  <si>
    <t>3.2</t>
  </si>
  <si>
    <t>EXCAVATION. ANCILLARIES</t>
  </si>
  <si>
    <t>Make up deficiency in backfill material (Provisional)</t>
  </si>
  <si>
    <t>3.2.1</t>
  </si>
  <si>
    <t>8.3.3.1(a</t>
  </si>
  <si>
    <t>from other necessary excavations on site</t>
  </si>
  <si>
    <t>3.2.2</t>
  </si>
  <si>
    <t>8.3.3.1(c</t>
  </si>
  <si>
    <t>by importation from commercial or off-site sources selected by the Contractor</t>
  </si>
  <si>
    <t>3.2.3</t>
  </si>
  <si>
    <t>8.3.4(a)</t>
  </si>
  <si>
    <t>Shore trenching</t>
  </si>
  <si>
    <t>3.3</t>
  </si>
  <si>
    <t>FINISHINGS</t>
  </si>
  <si>
    <t>8.3.6</t>
  </si>
  <si>
    <t>Reinstate road surfaces</t>
  </si>
  <si>
    <t>3.3.1</t>
  </si>
  <si>
    <t>8.3.4(b)</t>
  </si>
  <si>
    <t>Temporary works : Control water inflow from excavations</t>
  </si>
  <si>
    <t>3.3.2</t>
  </si>
  <si>
    <t>Provide equipment</t>
  </si>
  <si>
    <t>3.3.3</t>
  </si>
  <si>
    <t>Operate and maintain</t>
  </si>
  <si>
    <t>Days</t>
  </si>
  <si>
    <t>3.3.4</t>
  </si>
  <si>
    <t>Remove equipment</t>
  </si>
  <si>
    <t>8.3.5</t>
  </si>
  <si>
    <t>4</t>
  </si>
  <si>
    <t>SECTION :STORMWATER DRAINAGE SITE CLEARANCE AND EXCAVATION</t>
  </si>
  <si>
    <t>4.1</t>
  </si>
  <si>
    <t>SANS
1200 LE</t>
  </si>
  <si>
    <t>PIPES</t>
  </si>
  <si>
    <t>Supply, handle and lay concrete pipe culverts on class C bedding:</t>
  </si>
  <si>
    <t>4.1.1</t>
  </si>
  <si>
    <t>1) 450 mm diameter</t>
  </si>
  <si>
    <t>4.1.2</t>
  </si>
  <si>
    <t>2) 600 mm diameter</t>
  </si>
  <si>
    <t>4.2</t>
  </si>
  <si>
    <t>MANHOLES</t>
  </si>
  <si>
    <t>4.2.1</t>
  </si>
  <si>
    <t>4.2.2</t>
  </si>
  <si>
    <t>4.2.3</t>
  </si>
  <si>
    <t>4.2.4</t>
  </si>
  <si>
    <t>4.3</t>
  </si>
  <si>
    <t>INLET STRUCTURES</t>
  </si>
  <si>
    <t>4.3.1</t>
  </si>
  <si>
    <t>4.3.2</t>
  </si>
  <si>
    <t>4.4</t>
  </si>
  <si>
    <t>MISCELLANEOUS</t>
  </si>
  <si>
    <t>4.4.1</t>
  </si>
  <si>
    <t>8.2.11</t>
  </si>
  <si>
    <t>4.4.2</t>
  </si>
  <si>
    <t>4.4.3</t>
  </si>
  <si>
    <t>4.5</t>
  </si>
  <si>
    <t>BRICKWORK</t>
  </si>
  <si>
    <t>4.5.1</t>
  </si>
  <si>
    <t>8.2.9(a)</t>
  </si>
  <si>
    <t>115 mm thick</t>
  </si>
  <si>
    <t>4.5.2</t>
  </si>
  <si>
    <t>230 mm thick</t>
  </si>
  <si>
    <t>4.5.3</t>
  </si>
  <si>
    <t>8.2.9(b)</t>
  </si>
  <si>
    <t>Plaster (not less than 10 mm and not more than 15 mm thick)</t>
  </si>
  <si>
    <t>4.5.4</t>
  </si>
  <si>
    <t>8.2.9(c)</t>
  </si>
  <si>
    <t>4.5.5</t>
  </si>
  <si>
    <t>4.5.6</t>
  </si>
  <si>
    <t>High-tensile steel bars installed in concrete slabs</t>
  </si>
  <si>
    <t>Break into and connect to existing manholes including joints and make good all benching</t>
  </si>
  <si>
    <t>5</t>
  </si>
  <si>
    <t>SANS
1200 DM</t>
  </si>
  <si>
    <t>SECTION : EARTHWORKS (ROADS, SUBGRADE)</t>
  </si>
  <si>
    <t>5.1</t>
  </si>
  <si>
    <t>TREATMENT OF ROAD-BED</t>
  </si>
  <si>
    <t>8.3.3(a)</t>
  </si>
  <si>
    <t>5.1.1</t>
  </si>
  <si>
    <t>5.2</t>
  </si>
  <si>
    <t>EARTHWORKS</t>
  </si>
  <si>
    <t>Including all haulage and dumping fees where applicable.</t>
  </si>
  <si>
    <t>Cut to fill</t>
  </si>
  <si>
    <t>5.2.1</t>
  </si>
  <si>
    <t>Compact to 90 % mod. AASHTO maximum density</t>
  </si>
  <si>
    <t>5.2.2</t>
  </si>
  <si>
    <t>Selected layer compacted to 93 % mod. AASHTO maximum density. G7 materials commercially sourced by the Contractor, including haulage and temporary stockpiling if required.</t>
  </si>
  <si>
    <t>8.3.7</t>
  </si>
  <si>
    <t>5.2.3</t>
  </si>
  <si>
    <t>6</t>
  </si>
  <si>
    <t>SANS
1200 ME</t>
  </si>
  <si>
    <t>SECTION : (SUB)BASE</t>
  </si>
  <si>
    <t>6.1</t>
  </si>
  <si>
    <t>SUBBASE</t>
  </si>
  <si>
    <t>Construct gravel subbase with G5 material from commercial sources. Including all haulage and temporary stockpiling of materials where required.</t>
  </si>
  <si>
    <t>6.1.1</t>
  </si>
  <si>
    <t>6.1.2</t>
  </si>
  <si>
    <t>Process material by means of:</t>
  </si>
  <si>
    <t>6.1.3</t>
  </si>
  <si>
    <t>8.3.8</t>
  </si>
  <si>
    <t>Stabilizing agent</t>
  </si>
  <si>
    <t>6.1.4</t>
  </si>
  <si>
    <t>Portland cement CEM II 32.5 A/L</t>
  </si>
  <si>
    <t>6.2</t>
  </si>
  <si>
    <t>SANS
1200 MF</t>
  </si>
  <si>
    <t>CRUSHED ST0NE BASE</t>
  </si>
  <si>
    <t>Construct base with material from commercial sources.  Including all haulage and temporary stockpiling of materials where required.</t>
  </si>
  <si>
    <t>d) Graded crushed (G1)</t>
  </si>
  <si>
    <t>6.2.1</t>
  </si>
  <si>
    <t>150 mm to main carriageways, compacted to 88% of apparent relative density</t>
  </si>
  <si>
    <t>PAVEMENT REPAIRS</t>
  </si>
  <si>
    <t>Sawing of asphalt layers for patching (50mm to 100mm)</t>
  </si>
  <si>
    <t>Sawing of cemented pavement layers for patching (150mm to 200mm)</t>
  </si>
  <si>
    <t>Excavation in existing pavements for patching in: (including disposal of materials)</t>
  </si>
  <si>
    <t>a) Asphalt layers</t>
  </si>
  <si>
    <t>b) Cemented layers</t>
  </si>
  <si>
    <t>Backfilling of excavations for patching with:</t>
  </si>
  <si>
    <t>a) Chemically stabilised pavement material (C4) for a patch with surface area not exceeding 5m2.</t>
  </si>
  <si>
    <t>Crack sealing:</t>
  </si>
  <si>
    <t>a) Cleaning the cracks with compressed air</t>
  </si>
  <si>
    <t>b) Applying hot bitumen rubber for sealing cracks.</t>
  </si>
  <si>
    <t>l</t>
  </si>
  <si>
    <t>7</t>
  </si>
  <si>
    <t>SANS
1200 MH</t>
  </si>
  <si>
    <t>SECTION : ASPHALT BASE AND SURFACING</t>
  </si>
  <si>
    <t>7.1</t>
  </si>
  <si>
    <t>PRIME COAT</t>
  </si>
  <si>
    <t>8.5.1</t>
  </si>
  <si>
    <t>Prime coat using:</t>
  </si>
  <si>
    <t>7.1.1</t>
  </si>
  <si>
    <t>8.5.3</t>
  </si>
  <si>
    <t>8.5.4</t>
  </si>
  <si>
    <t>8</t>
  </si>
  <si>
    <t>SANS 
1200 MJ</t>
  </si>
  <si>
    <t>SECTION : SEGMENTED PAVING</t>
  </si>
  <si>
    <t>8.1</t>
  </si>
  <si>
    <t>PROVISION OF EDGE RESTRAINTS</t>
  </si>
  <si>
    <t>8.1.1</t>
  </si>
  <si>
    <t>8.1.2</t>
  </si>
  <si>
    <t>8.2</t>
  </si>
  <si>
    <t>CONSTRUCTION OF PRECAST CONCRETE SEGMENTED PAVING</t>
  </si>
  <si>
    <t>8.2.3</t>
  </si>
  <si>
    <t>8.2.4</t>
  </si>
  <si>
    <t>8.2.6</t>
  </si>
  <si>
    <t>PSMJ 8.2.3</t>
  </si>
  <si>
    <t>PSMJ 8.2.4</t>
  </si>
  <si>
    <t>ADDITIONAL SUPPLY OF PRECAST CONCRETE SEGMENTED PAVING FOR ATTIC STOCK TO JRA DEPOT</t>
  </si>
  <si>
    <t>9</t>
  </si>
  <si>
    <t>SECTION : KERBING AND CHANNELLING</t>
  </si>
  <si>
    <t>9.1</t>
  </si>
  <si>
    <t>CONCRETE KERBING AND CHANNELLING</t>
  </si>
  <si>
    <t>10</t>
  </si>
  <si>
    <t>SANS
1200 MM</t>
  </si>
  <si>
    <t>SECTION : ANCILLARY ROADWORKS</t>
  </si>
  <si>
    <t>ROAD MARKINGS</t>
  </si>
  <si>
    <t>11</t>
  </si>
  <si>
    <t>SECTION : STREET FURNITURE</t>
  </si>
  <si>
    <t>11.1</t>
  </si>
  <si>
    <t>STREET FURNITURE</t>
  </si>
  <si>
    <t>11.1.1</t>
  </si>
  <si>
    <t>11.1.2</t>
  </si>
  <si>
    <t>11.1.3</t>
  </si>
  <si>
    <t>11.1.4</t>
  </si>
  <si>
    <t>11.1.5</t>
  </si>
  <si>
    <t>SUMMARY OF SECTIONS</t>
  </si>
  <si>
    <t>SECTION</t>
  </si>
  <si>
    <t>PRELIMINARY AND GENERAL</t>
  </si>
  <si>
    <t>SITE CLEARANCE</t>
  </si>
  <si>
    <t>PIPE TRENCHES</t>
  </si>
  <si>
    <t>STORMWATER DRAINAGE, SITE CLEARANCE AND EXCAVATION</t>
  </si>
  <si>
    <t>EARTHWORKS (ROADS, SUBGRADE)</t>
  </si>
  <si>
    <t>(SUB)BASE</t>
  </si>
  <si>
    <t>ASPHALT BASE AND SURFACING</t>
  </si>
  <si>
    <t>SEGMENTED PAVING</t>
  </si>
  <si>
    <t>KERBING AND CHANNELLING</t>
  </si>
  <si>
    <t>ANCILLARY ROADWORKS</t>
  </si>
  <si>
    <t xml:space="preserve">Dealing with traffic and maintain road (or accommodation of traffic) </t>
  </si>
  <si>
    <t>Protect existing structures until construction in vicinity complete.
Existing structures being all buildings (walls and foundations) where new pavement is constructed against the building edge, approx. 2000 meters in length.</t>
  </si>
  <si>
    <t>1.5.7</t>
  </si>
  <si>
    <t>1.5.8</t>
  </si>
  <si>
    <t>1.5.9</t>
  </si>
  <si>
    <t>1.6.7</t>
  </si>
  <si>
    <t>1.6.8</t>
  </si>
  <si>
    <t>1.6.9</t>
  </si>
  <si>
    <t>1.6.10</t>
  </si>
  <si>
    <t>1.6.11</t>
  </si>
  <si>
    <t>1.6.12</t>
  </si>
  <si>
    <t>1 A</t>
  </si>
  <si>
    <t>1 B</t>
  </si>
  <si>
    <t>PROVISIONAL SUMS</t>
  </si>
  <si>
    <t>SECTION : PROVISIONAL SUMS</t>
  </si>
  <si>
    <t>Take down existing fences and dispose of materials (fence around Portplein Park and around ablution block)</t>
  </si>
  <si>
    <t>Dismantle steelwork, etc. (steel bins, bollards, benches)</t>
  </si>
  <si>
    <t>c) Remove and dispose of unreinforced concrete along works area (channels, edge beams, edging around fixtures, etc.)</t>
  </si>
  <si>
    <t>d) Remove and dispose of existing asphalt paved surfaces up to 80mm thick (average) along Works area (from roadway for new pavement works and excavations for new drainage and sleeves)</t>
  </si>
  <si>
    <t>e) Remove and dispose of kerbs (all types precast and cast-insitu) deemed to be in poor condition and for universal access ramps at intersections.</t>
  </si>
  <si>
    <t>a) For uPVC stormwater pipes within sidewalks, including connections to building downpipes. Exceeding 0,5 m but not exceeding 1,0 m</t>
  </si>
  <si>
    <t>b) For fibre sleeves within sidewalks, including crossing streets. Exceeding 0,5 m but not exceeding 1,0 m</t>
  </si>
  <si>
    <t>c) For electrical sleeves within sidewalks, including crossing streets. Exceeding 0,5 m but not exceeding 1,0 m</t>
  </si>
  <si>
    <t>d) For cable ducts at intersections, for traffic signals etc. Exceeding 0,5 m but not exceeding 1,0 m</t>
  </si>
  <si>
    <t>3.1.4</t>
  </si>
  <si>
    <t>Excavate in all materials for trenches and backfill, compact, and dispose of surplus/unsuitable material for pipes up to 750 mm diam, including excavations at kerb inlets and manholes. for total trench depth:</t>
  </si>
  <si>
    <t>Exceeding 1,0 m but not exceeding 2,5 m</t>
  </si>
  <si>
    <t>3.1.5</t>
  </si>
  <si>
    <t>All excavations are assumed to expose significant existing services. No additional payment will be made for intersecting and/or adjoining services within the trench excavations.</t>
  </si>
  <si>
    <t>a) Type S/C 100D-load pipes with spigot and socket joints:</t>
  </si>
  <si>
    <t>1) Exceeding 1,0 m but not exceeding 2,5 m</t>
  </si>
  <si>
    <t>a) Kerb inlet with access chamber (complete manhole structure)</t>
  </si>
  <si>
    <t>a) Type 1 Manhole (at kerb inlet)</t>
  </si>
  <si>
    <t>b) Type 2 Manhole (rectangular box)</t>
  </si>
  <si>
    <t>In-Situ cast concrete floor slabs class 25/19</t>
  </si>
  <si>
    <t xml:space="preserve">Pipes for connecting building stormwater downpipes with road stormwater system. Unplasticised PVC pipes and fittings, sewer pipes, complete with couplings, 160mm diameter. </t>
  </si>
  <si>
    <t>Pipes for service ducts and intersections. Unplasticised PVC pipes and fittings, normal duty, complete with couplings, 110mm diameter. Three pipes together in one trench.</t>
  </si>
  <si>
    <t xml:space="preserve">Pipes for electrical ducts placed along the full length of the works on both sides of the road. Unplasticised PVC pipes and fittings, normal duty, complete with couplings, 110mm diameter. </t>
  </si>
  <si>
    <t>Extra-over item for "Inlet Structures" where the standard detail size needs to be adjusted to existing situation in the ground.</t>
  </si>
  <si>
    <t>4.4.4</t>
  </si>
  <si>
    <t>Benching in prescribed mix 15/19 concrete with granolithic rendering</t>
  </si>
  <si>
    <t>Road-bed preparation and compaction of in-situ material. Compact to 90 % mod. AASHTO maximum density.</t>
  </si>
  <si>
    <t>a) For new walkway area, including driveways and road lay-by areas.</t>
  </si>
  <si>
    <t>5.1.2</t>
  </si>
  <si>
    <t>Cut to spoil from soft excavations</t>
  </si>
  <si>
    <t>b) For new road pavements, including raised pedestrian crossings.</t>
  </si>
  <si>
    <t>5.2.4</t>
  </si>
  <si>
    <t>5.2.5</t>
  </si>
  <si>
    <t>a) 150 mm compacted to 95% mod. AASHTO (C4 after stabilisation) for walkways, driveways and road lay-by's.</t>
  </si>
  <si>
    <t>b) 150 mm compacted to 95% mod. AASHTO (C4 after stabilisation) for roadways and raised pedestrian crossings.</t>
  </si>
  <si>
    <t>c) 150 mm compacted to 97% mod. AASHTO (C3 after stabilisation) for roadways and raised pedestrian crossings.</t>
  </si>
  <si>
    <t>Stabilizing (extra-over items 6.1.1, 6.1.2 and 6.1.3)</t>
  </si>
  <si>
    <t>6.3.1</t>
  </si>
  <si>
    <t>6.3.2</t>
  </si>
  <si>
    <t>6.3.3</t>
  </si>
  <si>
    <t>6.3.4</t>
  </si>
  <si>
    <t>6.3.5</t>
  </si>
  <si>
    <t>b) Concrete edge beam 200 x 150 mm, insitu cast concrete class 25/19. At edge of driveways against building line.</t>
  </si>
  <si>
    <t>a) Concrete edge beam 150 x 150 mm, in-situ cast concrete class 25/19. At edge of sidewalks against building line and between walkway paving and driveway paving.</t>
  </si>
  <si>
    <t>PEDESTRIAN RAMPS</t>
  </si>
  <si>
    <t>SURFACE FINISHES</t>
  </si>
  <si>
    <t>8.3.13</t>
  </si>
  <si>
    <t>5.3.1</t>
  </si>
  <si>
    <t>5.3.2</t>
  </si>
  <si>
    <t>a) Conduct ground penetrating radar and CAT detection of existing underground services within the road reserve of the project streets as well as 20m up and down streets crossing with the project street. A full report need to be provided to the Engineer of the services found, including a survey in CAD format indicating position and depth of services (x,y,z-coords).</t>
  </si>
  <si>
    <t>PSDM 8.2.11</t>
  </si>
  <si>
    <t>d) Main Pedestrian Zone - Walkway Band:
"Standard concrete cobble 110 x 110 mm" 50mm thick [Colour: Charcoal] paving blocks laid to block pattern in accordance with SANS 1200 MJ and CMA Concrete Block Paving Manuals, on 20mm compacted sand bed.</t>
  </si>
  <si>
    <t>h) Warning tactile blocks - 400 x 400 x 65 mm (SANS 784, 2007),
in accordance with SANS 1200 MJ and CMA Concrete Block Paving Manuals, on 20mm compacted sand bed.</t>
  </si>
  <si>
    <t>i) Guidance tactile blocks - 400 x 400 x 65 mm (SANS 784, 2007),
in accordance with SANS 1200 MJ and CMA Concrete Block Paving Manuals, on 25mm compacted sand bed.</t>
  </si>
  <si>
    <t>8.2.10</t>
  </si>
  <si>
    <t>h) Warning tactile blocks - 400 x 400 x 65 mm (SANS 784, 2007).</t>
  </si>
  <si>
    <t>i) Guidance tactile blocks - 400 x 400 x 65 mm (SANS 784, 2007).</t>
  </si>
  <si>
    <t>11.1.6</t>
  </si>
  <si>
    <t>SCHEDULE A: SECTION 1 A</t>
  </si>
  <si>
    <t>SCHEDULE A: SUMMARY</t>
  </si>
  <si>
    <t>SCHEDULE A: SECTION 11</t>
  </si>
  <si>
    <t>SCHEDULE A: SECTION 10</t>
  </si>
  <si>
    <t>SCHEDULE A: SECTION 9</t>
  </si>
  <si>
    <t>SCHEDULE A: SECTION 8</t>
  </si>
  <si>
    <t>SCHEDULE A: SECTION 7</t>
  </si>
  <si>
    <t>SCHEDULE A: SECTION 6</t>
  </si>
  <si>
    <t>SCHEDULE A: SECTION 5</t>
  </si>
  <si>
    <t>SCHEDULE A: SECTION 4</t>
  </si>
  <si>
    <t>SCHEDULE A: SECTION 3</t>
  </si>
  <si>
    <t>SCHEDULE A: SECTION 2</t>
  </si>
  <si>
    <t>SCHEDULE A: SECTION 1 B</t>
  </si>
  <si>
    <t>Grassing (Cynodon dactylon (lawn) commonly known as Couch grass)</t>
  </si>
  <si>
    <t>a) Complete with all courses except surfacing, only where trenches are crossing existing surfaced roads and no other layerworks is required. Soilcrete of excavated materials with 5% cement up to 200mm below NGL. Plus 200mm BSM 2 G2 material with 3% Emulsion and 1% Cement.</t>
  </si>
  <si>
    <t xml:space="preserve">Pipes for future fibre ducts placed along the full length of the works on both sides of the road. Polyethylene double walled corrugated pipe smooth inside (orange colour), complete with couplings, 160mm diameter. </t>
  </si>
  <si>
    <t>a) Main Pedestrian Zone 1:
Clay Paver Class PA, 220 x 110 mm, 50mm thick [Colour: RED] paving blocks laid to stretcher bond pattern in accordance with SANS 1200 MJ and CMA Concrete Block Paving Manuals, on 20mm compacted sand bed.</t>
  </si>
  <si>
    <t>b) Main Pedestrian Zone (accents):
Clay Paver Class PA 220 x 110 mm, 50mm thick [Colour: Yellow] paving blocks laid to stretcher bond pattern in accordance with SANS 1200 MJ and CMA Concrete Block Paving Manuals, on 20mm compacted sand bed.</t>
  </si>
  <si>
    <t>a) Clay Paver Class PA 220 x 110 mm, 50mm thick [Colour: RED].</t>
  </si>
  <si>
    <t>b) Clay Paver Class PA 220 x 110 mm, 50mm thick [Colour: Yellow].</t>
  </si>
  <si>
    <t>c) Clay Paver Class PA 220 x 110 mm, 50mm thick [Colour: Nutmeg].</t>
  </si>
  <si>
    <t>d) Standard concrete cobble 110 x 110 mm, 50mm thick [Colour: Charcoal].</t>
  </si>
  <si>
    <t>e) Concrete interlocking paving blocks Class S-A 221.2 x 110.8 mm, 80mm thick textured edge [Colour: Multi-Blend]</t>
  </si>
  <si>
    <t>f) Concrete interlocking paving blocks Class S-A 221.2 x 110.8 mm, 80mm thick smooth edge [Colour: Charcoal]</t>
  </si>
  <si>
    <t>g) Concrete interlocking paving blocks Class S-A 221.2 x 110.8 mm, 80mm thick smooth edge [Colour: Multi-Blend]</t>
  </si>
  <si>
    <t>Inclusive of 20 mm layer bedding sand imported from commercial sources, with sand and cement mixture swept into joints and lightly hosed down, and cutting of units to fit edge restraint all laid on subgrade conforming to SANS 1200 D Degree Of Accuracy I. Paving to be inspected and re-sanded after three months.
A sample must be provided of all materials to be approved by the architect before placing orders.</t>
  </si>
  <si>
    <t>a) Material testing as required by the Engineer</t>
  </si>
  <si>
    <t>a) Design and construction for new electricity installation</t>
  </si>
  <si>
    <t>Month</t>
  </si>
  <si>
    <t>c) Foreman (minimum 2 persons) specifically to monitor EME or QSE sub-contractors</t>
  </si>
  <si>
    <t>Company and head office overhead costs for the duration of the contract (Including EME or QSE Contractor(s) related, e.g. payment of EME or QSE Contractor(s))</t>
  </si>
  <si>
    <t xml:space="preserve">a) Training allowance paid for targeted labour and EME or QSE Contractors in terms of formal training </t>
  </si>
  <si>
    <t>EME or QSE Construction Mentor</t>
  </si>
  <si>
    <t xml:space="preserve">a) Payment of EME or QSE Construction Mentor </t>
  </si>
  <si>
    <t xml:space="preserve">a) Relocation of traffic lights (moving existing poles/cables/operating boxes, as well as replacing traffic light heads) or installation of new traffic lights 
</t>
  </si>
  <si>
    <t>a) Provision for ablution facilities at Loading and Holding facilities.</t>
  </si>
  <si>
    <t>Topsoiling min depth 100 mm. Material to be imported from commercial sources.</t>
  </si>
  <si>
    <t>SANS 1200H</t>
  </si>
  <si>
    <t>Supply and Fabrication</t>
  </si>
  <si>
    <t>8.3.1.1</t>
  </si>
  <si>
    <t>Preparation of shop detailed drawings</t>
  </si>
  <si>
    <t>PSH 8.3.1.2</t>
  </si>
  <si>
    <t>Supply and fabrication of steelwork complete with all the necessary cleats, brackets, gussets, packs, etc as follows: including coating for a Bus Shelter</t>
  </si>
  <si>
    <t>Members</t>
  </si>
  <si>
    <t>Rafter</t>
  </si>
  <si>
    <t>IPE 200 rafter cut to shape</t>
  </si>
  <si>
    <t>Base plates</t>
  </si>
  <si>
    <t>250mmx250mmx12mm thick base plate</t>
  </si>
  <si>
    <t>Purlins</t>
  </si>
  <si>
    <t>75x50x20x2.0mm C-Channel Purlin</t>
  </si>
  <si>
    <t>Other Members</t>
  </si>
  <si>
    <t>Cap Plate welded to top of column</t>
  </si>
  <si>
    <t>102mm dia m/steel chs back support to be welded or bolted to columns</t>
  </si>
  <si>
    <t>3 x 60mm dia m/steel chs for seat to be welded to shaped steel plate</t>
  </si>
  <si>
    <t xml:space="preserve">203 x 203 m/steel H-column welded to base plate and bolted to r.c footing </t>
  </si>
  <si>
    <t>8mm thick shaped m/steel seat side supports, bolted to steel columns</t>
  </si>
  <si>
    <t>B100 mentis grating 'gripweld' or similar with 25x4.5mm bearer bars, fixed to 50x50mm steel shs surround frame</t>
  </si>
  <si>
    <t>75 x 100 rectangular downpipe at both ends, colour to match roof sheeting</t>
  </si>
  <si>
    <t>8mm thick shaped m/steel side supports, bolted to steel columns</t>
  </si>
  <si>
    <t>50 x 50mm steel shs surround frame</t>
  </si>
  <si>
    <t>0,58mm Galvanized Z200 valley gutter, colour to match roof sheeting on 203 x 203 m/steel H-column to be used as roof support / gutter</t>
  </si>
  <si>
    <t>203 x 203 m/steel H-column to be used as roof support / gutter</t>
  </si>
  <si>
    <t>Delivery</t>
  </si>
  <si>
    <t>8.3.2.1</t>
  </si>
  <si>
    <t>Normal loads</t>
  </si>
  <si>
    <t>Erection on site</t>
  </si>
  <si>
    <t>Holding-down bolts</t>
  </si>
  <si>
    <t>8.3.6 (a)</t>
  </si>
  <si>
    <t xml:space="preserve">M12 grade 8.8 threaded HD bolts complete with washers and nuts. </t>
  </si>
  <si>
    <t>SANS 1200HB</t>
  </si>
  <si>
    <t>Corrugated roof sheeting 0,58mm @ 5 deg Roof slope Chromadek finish: Dark Dolphin</t>
  </si>
  <si>
    <t>12</t>
  </si>
  <si>
    <t>STRUCTURAL STEELWORK</t>
  </si>
  <si>
    <t>SCHEDULE A: SECTION 12</t>
  </si>
  <si>
    <t>12.1</t>
  </si>
  <si>
    <t>SECTION : STRUCTURAL STEELWORK</t>
  </si>
  <si>
    <t>12.1.1</t>
  </si>
  <si>
    <t>12.1.2</t>
  </si>
  <si>
    <t>12.1.3</t>
  </si>
  <si>
    <t>12.1.4</t>
  </si>
  <si>
    <t>12.1.5</t>
  </si>
  <si>
    <t>12.1.6</t>
  </si>
  <si>
    <t>12.1.7</t>
  </si>
  <si>
    <t>12.1.8</t>
  </si>
  <si>
    <t>12.1.9</t>
  </si>
  <si>
    <t>12.1.10</t>
  </si>
  <si>
    <t>12.1.11</t>
  </si>
  <si>
    <t>12.1.12</t>
  </si>
  <si>
    <t>12.1.13</t>
  </si>
  <si>
    <t>12.1.14</t>
  </si>
  <si>
    <t>12.1.15</t>
  </si>
  <si>
    <t>12.1.16</t>
  </si>
  <si>
    <t>12.2</t>
  </si>
  <si>
    <t>12.2.1</t>
  </si>
  <si>
    <t>12.3</t>
  </si>
  <si>
    <t>12.4</t>
  </si>
  <si>
    <t>12.4.1</t>
  </si>
  <si>
    <t>SCHEDULE A: SECTION 13</t>
  </si>
  <si>
    <t>13</t>
  </si>
  <si>
    <t>SECTION : CLADDING AND SHEETING</t>
  </si>
  <si>
    <t>13.1</t>
  </si>
  <si>
    <t>13.1.1</t>
  </si>
  <si>
    <t>CLADDING AND SHEETING</t>
  </si>
  <si>
    <t>14</t>
  </si>
  <si>
    <t>SCHEDULE A: SECTION 14</t>
  </si>
  <si>
    <t>SANS 1200GA</t>
  </si>
  <si>
    <t>SECTION : CONCRETE (SMALL WORKS)</t>
  </si>
  <si>
    <t>14.1</t>
  </si>
  <si>
    <t>Scheduled formwork items</t>
  </si>
  <si>
    <t>14.1.1</t>
  </si>
  <si>
    <t>8.2.1 (a)</t>
  </si>
  <si>
    <t>Rough, 1200mm x 300mm deep strip foundation</t>
  </si>
  <si>
    <t>14.1.2</t>
  </si>
  <si>
    <t>8.2.1 (b)</t>
  </si>
  <si>
    <t>Rough, 800mm x 250mm deep strip foundation</t>
  </si>
  <si>
    <t>14.2</t>
  </si>
  <si>
    <t>Scheduled reinforcement items</t>
  </si>
  <si>
    <t>14.2.1</t>
  </si>
  <si>
    <t>8.3.1 (a)</t>
  </si>
  <si>
    <t>8.3.1 (b)</t>
  </si>
  <si>
    <t>High tensile steel (Diameter 12mm)</t>
  </si>
  <si>
    <t xml:space="preserve">Mild steel (Diameter 8mm) </t>
  </si>
  <si>
    <t>14.2.2</t>
  </si>
  <si>
    <t>14.3</t>
  </si>
  <si>
    <t>Scheduled concrete items</t>
  </si>
  <si>
    <t>14.3.1</t>
  </si>
  <si>
    <t>15 MPa, 50mm thick blinding layer</t>
  </si>
  <si>
    <t>14.3.2</t>
  </si>
  <si>
    <t>Strength Concrete, Grade 25/19 in strip footings</t>
  </si>
  <si>
    <t>14.3.3</t>
  </si>
  <si>
    <t>8.4.3 (a)</t>
  </si>
  <si>
    <t>1200mm x 300mm deep strip footing</t>
  </si>
  <si>
    <t>800mm x 250mm strip footing</t>
  </si>
  <si>
    <t>8.4.3 (b)</t>
  </si>
  <si>
    <t>14.3.4</t>
  </si>
  <si>
    <t>14.3.5</t>
  </si>
  <si>
    <t>8.4.3 (c)</t>
  </si>
  <si>
    <t>For transition ramps and reinstatement of existing concrete surfaces complete</t>
  </si>
  <si>
    <t>Strength Concrete, 19mm/15Mpa</t>
  </si>
  <si>
    <t>14.3.6</t>
  </si>
  <si>
    <t>14.3.7</t>
  </si>
  <si>
    <t>Unformed Surface Finishes</t>
  </si>
  <si>
    <t>14.3.8</t>
  </si>
  <si>
    <t>8.4.4 (a)</t>
  </si>
  <si>
    <t>14.3.9</t>
  </si>
  <si>
    <t>8.4.4 (b)</t>
  </si>
  <si>
    <t>14.4</t>
  </si>
  <si>
    <t>14.4.1</t>
  </si>
  <si>
    <t>8.7 (a)</t>
  </si>
  <si>
    <t>Wood-floated finish</t>
  </si>
  <si>
    <t xml:space="preserve">m² </t>
  </si>
  <si>
    <t>Steel-floated finish</t>
  </si>
  <si>
    <t>Grouting</t>
  </si>
  <si>
    <r>
      <t>m</t>
    </r>
    <r>
      <rPr>
        <vertAlign val="superscript"/>
        <sz val="9"/>
        <rFont val="Arial"/>
        <family val="2"/>
      </rPr>
      <t>3</t>
    </r>
  </si>
  <si>
    <t>CONCRETE (SMALL WORKS)</t>
  </si>
  <si>
    <t>Non shrink cementitious grout under structrural steel members base plate</t>
  </si>
  <si>
    <t>Construct complete with covers and frames, benching, etc., as per Engineer's drawings</t>
  </si>
  <si>
    <t>KERB INLETS with chamber, complete with transitions and covers, benching etc. As per Engineer's drawings</t>
  </si>
  <si>
    <t>Extra-over precast concrete segmented paving items for lowering pavement and skew sides for the construction of pedestrian scoops. Refer to Engineer's drawings</t>
  </si>
  <si>
    <t>Roof cladding supply, deliver to site, erect 0.58mm @ 5Deg. Roof Slope. Chromadek finish: Dark Dolphin as per Engineer's drawings.</t>
  </si>
  <si>
    <t>15.2</t>
  </si>
  <si>
    <t>15.2.1</t>
  </si>
  <si>
    <t>15.1</t>
  </si>
  <si>
    <t>15.1.1</t>
  </si>
  <si>
    <t>15.1.2</t>
  </si>
  <si>
    <t>c) Provision of qualified traffic controllers operational during morning and evening peak times. At times where intersections and or crossing roads are closed during the morning and evening peak times.</t>
  </si>
  <si>
    <t>Contract No. JDA TPTF/PH02</t>
  </si>
  <si>
    <t>2) 700 mm diameter</t>
  </si>
  <si>
    <t>SCHEDULE A: SECTION 15</t>
  </si>
  <si>
    <t>No</t>
  </si>
  <si>
    <t>AMOUNT</t>
  </si>
  <si>
    <t>(RAND)</t>
  </si>
  <si>
    <t>1A</t>
  </si>
  <si>
    <t>Assisting Local Emerging Contractors</t>
  </si>
  <si>
    <t>(a) Contractor's handling costs and other charges</t>
  </si>
  <si>
    <t>Contractor's handling costs and other charges</t>
  </si>
  <si>
    <t>Quality Control and Assurance</t>
  </si>
  <si>
    <t>1.3.16</t>
  </si>
  <si>
    <t>1.3.17</t>
  </si>
  <si>
    <t>1.3.18</t>
  </si>
  <si>
    <t>1.3.19</t>
  </si>
  <si>
    <t>1.3.20</t>
  </si>
  <si>
    <t>1.3.21</t>
  </si>
  <si>
    <t>1.3.22</t>
  </si>
  <si>
    <t>1.3.23</t>
  </si>
  <si>
    <t>1.3.24</t>
  </si>
  <si>
    <t>1.3.25</t>
  </si>
  <si>
    <t>1.3.26</t>
  </si>
  <si>
    <t>Payment for preliminary and general charges by appointed EME or QSE's, fixed and time-related.</t>
  </si>
  <si>
    <t>1.3.27</t>
  </si>
  <si>
    <t>included</t>
  </si>
  <si>
    <t>Included</t>
  </si>
  <si>
    <t>15% VAT</t>
  </si>
  <si>
    <t>TOTAL To Be Carried to OFFER Page</t>
  </si>
  <si>
    <t>Contractor's handling costs and other charges in respect to Development of EME or QSE's item 1200 LE</t>
  </si>
  <si>
    <t>Contractor's handling costs and other charges in respect to Development of EME or QSE's item 1200 MJ</t>
  </si>
  <si>
    <t>Contractor's handling costs and other charges in respect to Development of EME or QSE's item 1200 MK</t>
  </si>
  <si>
    <t>Contractor's handling costs and other charges in respect to Development of EME or QSE's item 1200MM</t>
  </si>
  <si>
    <t>Contractor's handling costs and other chargesin respect to Development of EME or QSE's item 1200MM</t>
  </si>
  <si>
    <r>
      <t>CONSTRUCTION OF SUPER STOP AND PARK AND RIDE FACILITIES IN TSHEPISONG: PHASE 2</t>
    </r>
    <r>
      <rPr>
        <sz val="9"/>
        <color rgb="FF000000"/>
        <rFont val="Arial"/>
        <family val="2"/>
      </rPr>
      <t> </t>
    </r>
  </si>
  <si>
    <t>SUBTOTAL SCHEDULE  ITEMS</t>
  </si>
  <si>
    <t xml:space="preserve">CONSTRUCTION COMPLETION CONTRACT FOR DIEPSLOOT PUPLIC ENVIRONMENT UPGRADE - PHASE 2 </t>
  </si>
  <si>
    <t>Contract No. JDA/17/19.3.2.B.7020PH-2</t>
  </si>
  <si>
    <t>Rate only</t>
  </si>
  <si>
    <t>OUTLET STRUCTURES</t>
  </si>
  <si>
    <t>a)  Stormwter otlet strutures  as per detail drawing</t>
  </si>
  <si>
    <t>Clear and grub Site</t>
  </si>
  <si>
    <t>a) 30mm continuous Asphalt: Bitumen treated base (BTB) with a maximum aggregate size of 26.5mm</t>
  </si>
  <si>
    <t>7.1.2</t>
  </si>
  <si>
    <t>a) Base material (BSM 2 G2 material with 3% Emulsion and 1% Cement) for a patch with surface area not exceeding 5m2.</t>
  </si>
  <si>
    <t>Surveys and Soil Tests:</t>
  </si>
  <si>
    <t xml:space="preserve">Note : Scheduled tests are minimum expected tests as per SANS1200. This does not relieve the contractor of all necessary quality control obligations (including accurate setting out of works). The contractor must always conduct all necessary test to satify themselves that all works have been done to specifications. Such tests to be available to the Engineer on request. </t>
  </si>
  <si>
    <t xml:space="preserve">COMPACTION TESTS; Compaction density tests on compacted surfaces, including CBR, UCS, PI and GM, by certified testing laboratory to be identified by the contractor.
</t>
  </si>
  <si>
    <t xml:space="preserve">No. </t>
  </si>
  <si>
    <t>Provisional Sums: Additional soil tests or survey checks to be carried out as directed by the Engineer:</t>
  </si>
  <si>
    <t xml:space="preserve">COMPACTION TESTS; Compaction density tests on compacted surfaces, including CBR, UCS, PI and GM, by certified, independent testing laboratory as directed by the Engineer.
</t>
  </si>
  <si>
    <t>item</t>
  </si>
  <si>
    <t>Overheads, charges and profit on above.</t>
  </si>
  <si>
    <t xml:space="preserve">Verification surveys as requested by the Engineer to be done by independent Land Surveyor. </t>
  </si>
  <si>
    <t>Construction of Paving complete</t>
  </si>
  <si>
    <t>c) Main Pedestrian Zone - Walkway edge:
600mm x 300mm x 60mm "Jap Concrete Slab" 25MPa (to architects approval) [Colour: Natural grey]. Laid flat on 30mm concrete bedding (haunching) Concrete class 15/19.</t>
  </si>
  <si>
    <t>e) Road lay-by paving:
Concrete interlocking paving blocks Class S-A 221.2 x 110.8 mm, 80mm thick textured edge [Colour:Charcoal ] paving blocks laid to herringbone pattern in accordance with SANS 1200 MJ and CMA Concrete Block Paving Manuals, on 20mm compacted sand bed.</t>
  </si>
  <si>
    <t>g) Driveway paving:
Concrete interlocking paving blocks Class S-A 221.2 x 110.8 mm, 80mm thick smooth edge [Colour:Charcoal ] paving blocks laid to herringbone pattern in accordance with SANS 1200 MJ and CMA Concrete Block Paving Manuals, on 20mm compacted sand bed.</t>
  </si>
  <si>
    <t>c) 600mm x 300mm x 60mm "Jap Concrete Slab</t>
  </si>
  <si>
    <t>e) Concrete interlocking paving blocks Class S-A 221.2 x 110.8 mm, 80mm thick textured edge [Charcoal ]</t>
  </si>
  <si>
    <t>g) Warning tactile blocks - 400 x 400 x 65 mm (SANS 784, 2007).</t>
  </si>
  <si>
    <t>h) Guidance tactile blocks - 400 x 400 x 65 mm (SANS 784, 2007).</t>
  </si>
  <si>
    <t>Extra for circular cutting not exceeding 2m radius.</t>
  </si>
  <si>
    <t>KERBS</t>
  </si>
  <si>
    <t>Laid straight.</t>
  </si>
  <si>
    <t>Laid circular on plan not exceeding 10m radius.</t>
  </si>
  <si>
    <t>Laid flat.</t>
  </si>
  <si>
    <t>300 x 125 x 90 mm Half-battered moutable concrete kerb (SABS 927 Fig. 14) (This kerb act as gutter to convey water speedily to the nearest kerb inlet, jointed and pointed in 5:1 cement mortar and bedded in 15mpa concrete including all necessary excavation, backfilling, carting away, continuous concrete haunching on curves, concrete haunching at joints on straights, etc.:</t>
  </si>
  <si>
    <t>100 x 250mm Rectangular concrete  kerb (SABS 927 Fig. 10) jointed and pointed in 5:1 cement mortar and bedded in 15mpa concrete including all necessary excavation, backfilling, carting away, concrete haunching, etc.</t>
  </si>
  <si>
    <t>300 x 200 x 100 mm Mountable concrete kerb (SABS 927 Fig. 8c) jointed and pointed in 5:1 cement mortar and bedded in 15mpa concrete including all necessary excavation, stabilised backfilling, carting away, continuous concrete haunching on curves, concrete haunching at joints on straights, etc.:</t>
  </si>
  <si>
    <t>Laid circular on plan not exceeding 10m radius</t>
  </si>
  <si>
    <t>SUNDRIES</t>
  </si>
  <si>
    <t>25Mpa/19mm Concrete for gapfilling between the laid kerbs, finished smooth with a steel trowel on all exposed surfaces to a uniform dense finish with closed cell expanded polyethylene filler and polyurethane sealant expansion joints at 10m centres and saw cut construction joints and sealant at 2m centres including all necessary excavation, backfilling, formwork, dowels, etc.</t>
  </si>
  <si>
    <t>30Mpa/19mm Concrete edge beam size 300 x 200mm deep finished smooth on all exposed surfaces to a uniform dense finish with one top corner having a 25 x 25mm chamfer with and including closed cell expanded polyethylene filler and polyurethane sealant expansion joints at 6m centres and saw cut construction joints and sealant at 2m centres including all necessary excavation, backfilling, cutting into paving, formwork, dowels, etc.</t>
  </si>
  <si>
    <t>CONCRETE</t>
  </si>
  <si>
    <t>25Mpa/19mm Concrete edging along existing buildings size 150 x 150mm deep finished smooth on all exposed surfaces to a uniform dense finish with one top corner having a 10 x 10mm chamfer with closed cell expanded polyethylene filler and polyurethane sealant expansion joints at 6m centres, saw cut construction joints and sealant at 2m centres and 10mm softboard expansion joint along full length including all necessary formwork, excavation, backfilling, cutting into paving, etc.</t>
  </si>
  <si>
    <r>
      <t>m</t>
    </r>
    <r>
      <rPr>
        <sz val="11"/>
        <color theme="1"/>
        <rFont val="Calibri"/>
        <family val="2"/>
        <scheme val="minor"/>
      </rPr>
      <t>³</t>
    </r>
  </si>
  <si>
    <t>25Mpa/19mm Concrete in triangular shaped ramps to transition area of footpaths,  including all necessary formwork, reinforcement, cutting into paving, finishing top surfaces to an evenly ribbed non-slip finish, etc.</t>
  </si>
  <si>
    <t>30Mpa/19mm Concrete in surrounds to existing posts, manholes, etc. size overall 300 x 300 x 150mm thick including all necessary formwork, movement joints, cutting into paving, finishing top surfaces to a smooth finish, steel ruled joints all round top, casting around existing posts, manholes, etc.</t>
  </si>
  <si>
    <t>no</t>
  </si>
  <si>
    <t>30Mpa/19mm Concrete in surrounds to existing posts, manholes, etc. size overall 400 x 400 x 200mm thick including all necessary formwork, movement joints, cutting into paving, finishing top surfaces to a smooth finish, steel ruled joints all round top, casting around existing posts, manholes, etc.</t>
  </si>
  <si>
    <t>30Mpa/19mm Concrete in surrounds to existing posts, manholes, etc. size overall 450 x 450 x 250mm thick including all necessary formwork, movement joints, cutting into paving, finishing top surfaces to a smooth finish, steel ruled joints all round top, casting around existing posts, manholes, etc.</t>
  </si>
  <si>
    <t>30Mpa/19mm Concrete in surrounds to existing posts, manholes, etc. size overall 1000 x 1000 x 80mm thick including all necessary formwork, movement joints, cutting into paving, finishing top surfaces to a smooth finish, steel ruled joints all round top, casting around existing posts, manholes, etc.</t>
  </si>
  <si>
    <t>300mm High x 83mm wide "W" shaped hot dip galvanised steel guardrails, or equal approved, with &amp; including 175mm diameter x 1800mm long timber creosote treated gumpoles at 3800mm centres &amp; planted 1000mm deep in the ground, guardrails fixed to timber gumpoles with &amp; including 325 x 100 x 150mm thick hardwood spacer blocks &amp; 16mm diameter high tension steel bolts with reinforcing plates, including all necessary excavations, backfilling, fixing, rivetting, spring washers, etc. installed in strict accordance with the manufacturer's instructions (As per attached JRA Drawing JRA-SD-R021):</t>
  </si>
  <si>
    <t>Installed straight.</t>
  </si>
  <si>
    <t>Installed circular on plan</t>
  </si>
  <si>
    <t>End units - end wing.</t>
  </si>
  <si>
    <t>Chromadek reflector type D1.</t>
  </si>
  <si>
    <t xml:space="preserve">8.1.1a </t>
  </si>
  <si>
    <t>8.1.1b</t>
  </si>
  <si>
    <t>SANS 1200MK</t>
  </si>
  <si>
    <t xml:space="preserve">a) Pre-cast concrete kerbing (SANS 927) on sand-cement bedding with adequate haunching as per drawings. All radii and straights, in curved sections units max. 300mm long. </t>
  </si>
  <si>
    <t>Prepare and paint one coat approved white, red or yellow 1.25mm thick thermoplastic, reflective road marking paint with Class 1 reflective beads within the paint on asphalt surface as per "The Southern African Development Community - Road Traffic Signs Manual (SARTSM), June 1999 Edition, Volumes 1 to 4" all in accordance with SABS 1091-1975:</t>
  </si>
  <si>
    <t>300mm Wide broken or continuous lines. Code: RTM1.</t>
  </si>
  <si>
    <t>100mm Wide broken or continuous lines. Code: RM1.</t>
  </si>
  <si>
    <t>150mm Wide broken or continuous lines. Code: RM1.</t>
  </si>
  <si>
    <t>Kerb marking. Code: GM8</t>
  </si>
  <si>
    <t>Yield line marking sign. Code: RTM2.</t>
  </si>
  <si>
    <t>2400mm High letters. Code: GM7.</t>
  </si>
  <si>
    <t>2400mm High symbol. Code: WM5</t>
  </si>
  <si>
    <t>Statutory direction arrows 4000mm long. Codes: WM7.1, WM7.2, WM7.3, WM7.5, RM8.1 &amp; RM8.5</t>
  </si>
  <si>
    <t>ROAD SIGNS</t>
  </si>
  <si>
    <t>Class 1 retro-reflective road sign complying with the requirements of "The Southern African Development Community - Road Traffic Signs Manual (SARTSM), June 1999 Edition, Volumes 1 to 4" all in accordance with SABS 1519, including galvanised steel support post 76mm diameter x 3mm thick x 2500mm long above finished ground level and minimum 600mm from road edge (to edge of sign) including all necessary excavation, backfilling, etc. including setting post in 25Mpa concrete base size 600mm diameter x 900mm minimum thicknes</t>
  </si>
  <si>
    <t>600mm Diameter 'STOP' sign. Code: R1.</t>
  </si>
  <si>
    <t>'YIELD' sign. Code: R2.</t>
  </si>
  <si>
    <t>600mm Diameter 'NO PARKING' sign. Code: R216.</t>
  </si>
  <si>
    <t>600mm Diameter 'NO STOPPING' sign. Code: R217.</t>
  </si>
  <si>
    <t>450 x 100mm 'STREET NAME' sign as per JRA specifications. Code: GL1.</t>
  </si>
  <si>
    <t>600mm Diameter 'HAWKERS PROHIBITED' sign on two sides of pole. Code: R241</t>
  </si>
  <si>
    <t>SPEED HUMPS' sign. Code: W332.</t>
  </si>
  <si>
    <t>Take up and remove to stockpiles existing signage post approximately 2.5m high including concrete base approximately 1m below natural ground level, and carefully remove &amp; cart away concrete base to a dumping site to be located by the contractor and re-installing signage post (from stockpiles) in a new position within a 200m radius including all necessary excavation, backfilling, etc. and setting post in 25Mpa concrete base size 600mm diameter x 900mm minimum</t>
  </si>
  <si>
    <t>Carting away of excavated material</t>
  </si>
  <si>
    <t>FOLLOWING IN STREET FURNITURE</t>
  </si>
  <si>
    <t>Galvanaised  Steel Bollards (Refer to Architects drawing):</t>
  </si>
  <si>
    <t>Galvanised Steel Bins (Refer to Architect's Drawing):</t>
  </si>
  <si>
    <t>FOLLOWING IN TRADERS SHELTERS, BUS SHELTERS, SEATS AND TABLES (REFER TO ARCHITECTS DRAWINGS)</t>
  </si>
  <si>
    <t>The following items have been prepared in accordance with the Standard System of Measuring as Published by the Association of South African Quantity Surveyors</t>
  </si>
  <si>
    <t>BRICK PLANTER BOX</t>
  </si>
  <si>
    <t>One brick walls(6 x courses above paving level)</t>
  </si>
  <si>
    <t xml:space="preserve">Clay Face Brick                                                                                                                          Classification: Face Brick Standard -FBS                                                                      Typical comprehensive strength: 17-30 MPa                                                                               Typical 24Hr Water absorption: 6-9%                                                                                                               Type and colour: Country Classic Satin                                                                                              Size: 222x109x73mm. </t>
  </si>
  <si>
    <t>Foundation brick (7 x courses below paving level)</t>
  </si>
  <si>
    <t xml:space="preserve">Clay Non Face Brick                                                                                                   Classification: Non Facing Extra - NFX                                                                                                                                   Average Compressive Strength: 14 MPa                                                                Size: 222x106x73mm.    </t>
  </si>
  <si>
    <t>Coping</t>
  </si>
  <si>
    <t xml:space="preserve">Precast purpose made concrete  coping slab with 4mm diameter crimped galvanised wire wall to be set into slab by manufacturer. Each to be set at 232mm c/c. Number required of crimp wire per slab: 3.                                                                                                                                              All edges to be rounded
Compressive strength: 25MPa                                                                                                                           Size: 600 x 300 x 60 mm                                                                                                         Colour: GREY </t>
  </si>
  <si>
    <t>Brickforce</t>
  </si>
  <si>
    <t>Cementitious Waterproofing</t>
  </si>
  <si>
    <t xml:space="preserve">Cementitious waterproofing consisting of an osmotic cementitious mortar which complies with a 28 days compressive strength of 25MPa or greater. Maximum aggregate size of 0.4mm. Bond strength on concrete must be 2MPa or greater after 28 days.                                     Apply two coats at an average total thickness of 3mm                      Consumption: 1.5Kg/m² per mm of thickness
Colour: Grey </t>
  </si>
  <si>
    <t>Concrete</t>
  </si>
  <si>
    <t>30/19 Concrete mass bootleg footing  to engineer's specs and details</t>
  </si>
  <si>
    <r>
      <t>m</t>
    </r>
    <r>
      <rPr>
        <vertAlign val="superscript"/>
        <sz val="11"/>
        <rFont val="Calibri"/>
        <family val="2"/>
        <scheme val="minor"/>
      </rPr>
      <t>3</t>
    </r>
  </si>
  <si>
    <t xml:space="preserve">General purpose non-shrink formable grout. Flow of less than 60 seconds as per ASTM C939.
</t>
  </si>
  <si>
    <t>Kg</t>
  </si>
  <si>
    <t>1200 square Concrete Tree Grid</t>
  </si>
  <si>
    <t>Overall dimensions: 1200 x 1200 x 60mm with a minimum diameter of 420mm at centre of tree grid and consists of 4 sectional pieces each at 600x600mm. Finish: Exposed concrete aggregates.</t>
  </si>
  <si>
    <t>Type 1 - Planter edge restraints as per VJ paver specifications</t>
  </si>
  <si>
    <t xml:space="preserve">Precast concrete paving slab                                                                                                     Compressive strength: 25MPa                                                                                                Size: 600 x 300 x 60 mm                                                                                                         Colour: GREY </t>
  </si>
  <si>
    <t>Type 2 - Planter edge restraints as per VJ paver specifications</t>
  </si>
  <si>
    <t xml:space="preserve">Precast concrete paving slab                                                                                                     Compressive strength: 25MPa                                                                                                Size: 300 x 300 x 60 mm                                                                                                         Colour: GREY </t>
  </si>
  <si>
    <t>BIN</t>
  </si>
  <si>
    <t>Perforated fixed bin as per architect's details  and  specifications</t>
  </si>
  <si>
    <t>20/19 Concrete mass to be filled  into steel legs</t>
  </si>
  <si>
    <t>25/19 Concrete mass base footing</t>
  </si>
  <si>
    <t>BOLLARD</t>
  </si>
  <si>
    <t>127mm diameter x 2.5mm thick x 1400 mm long Galvanised steel bollard with 3 x Galvanised steel rings with rounded edges welded to bollard</t>
  </si>
  <si>
    <t xml:space="preserve">Luminescent anti-slip tapes , 48mm width
Material: Silicon carbide
Colour : Luminescent  
</t>
  </si>
  <si>
    <t>20/19 Concrete mass to be filled  into bollards</t>
  </si>
  <si>
    <t>Bollards concrete base footing (25/19)</t>
  </si>
  <si>
    <t>LANDSCAPING</t>
  </si>
  <si>
    <t xml:space="preserve">Tree type </t>
  </si>
  <si>
    <t>Combretum Erythrophyllum: River Bushwillow(100 litres size tree)</t>
  </si>
  <si>
    <t>Tree hole</t>
  </si>
  <si>
    <t>Dig tree hole 1x1x1m³</t>
  </si>
  <si>
    <t>Ground cover type</t>
  </si>
  <si>
    <t xml:space="preserve">Dietes bicolor (1 Ltr @ 8 /planter)  Yellow Wild Iris (1 litre)
</t>
  </si>
  <si>
    <t>Import and spead topsoil</t>
  </si>
  <si>
    <t xml:space="preserve">Loamy soil with pH of 6.8 to 7.2, with an ideal composition of 
15 - 20% clay
10% silt / sludge
65 - 75% sand
Minimum ration of organic material 2%
All material shall be free of harmful deposits and unwanted seeds
Soil is to be spread in planting areas and lightly compacted in layers of 150mm
Application rate: 0.45m³ or 450 dm³ per tree hole planter 
</t>
  </si>
  <si>
    <t xml:space="preserve">Import and spread compost
</t>
  </si>
  <si>
    <t xml:space="preserve">Compost with pH of 4 to 7, shall be composed of properly decayed organic material
All material shall be free of harmful deposits, salts, unwanted seeds and any other harmful waste
Compost application rate: 0.45m³ or 450 dm³ per tree hole planter </t>
  </si>
  <si>
    <t>Bonemeal Fertilizer</t>
  </si>
  <si>
    <t xml:space="preserve">Fertilizer as per specifications below, to be mixed thoroughly into topsoil. No fertilizer to be added to soil more than two weeks before planting.
Application rate:
Bonemeal in tree holes - 0.8kg / tree hole
</t>
  </si>
  <si>
    <t xml:space="preserve">Super Phosphate 
</t>
  </si>
  <si>
    <t xml:space="preserve">Fertilizer as per specifications below, to be mixed thoroughly into topsoil. No fertilizer to be added to soil more than two weeks before planting.
Application rate:
Super Phosphate in tree holes - 1.5kg / tree hole
</t>
  </si>
  <si>
    <t xml:space="preserve">Vermiculite
</t>
  </si>
  <si>
    <t xml:space="preserve">Application rate:
Vermiculite to be applied at 15% / m3 of topsoil per planting hole
0.0675 m³ or 67.5 dm³
</t>
  </si>
  <si>
    <t xml:space="preserve">Import and spread mulch
</t>
  </si>
  <si>
    <t xml:space="preserve">Apply mulch in areas of planting. Mulch shall be composed of organic material such as wood chips, free from particles of bark residue, fungus disease etc.
Mulch application rate: 50mm layer after planting 
50 dm³ per planter
</t>
  </si>
  <si>
    <t>Drainage Pipe</t>
  </si>
  <si>
    <t>110mm diam. and 1000 length perforated  pipe</t>
  </si>
  <si>
    <t>Gravels</t>
  </si>
  <si>
    <t>19mm aggregate to be filled in into 110mm diameter drain pipe</t>
  </si>
  <si>
    <t>Tree timber stake</t>
  </si>
  <si>
    <t xml:space="preserve">Timber tree stake to be a minimum 50mm in diameter x 3 metres long  and to be treated with creosote 
</t>
  </si>
  <si>
    <t xml:space="preserve">Post maintenance for Landscaping </t>
  </si>
  <si>
    <t>Allow for maintaining landscaping, This includes watering, weeding, cutting, mowing, pruning, replacing dead plants, application of herbicides, applying fertilizer (if necessary), scarifying, straightening and firming tree stakes and ties, cleaning of rubbish and debris, maintaining monthly records, etc. The maintenance period shall commence upon issue of the Certificate of Practical Completion.</t>
  </si>
  <si>
    <t>month</t>
  </si>
  <si>
    <t>SUPPLEMENTARY PREAMBLES</t>
  </si>
  <si>
    <t>THE BRIDGE</t>
  </si>
  <si>
    <t xml:space="preserve">GENERAL SITEWORKS </t>
  </si>
  <si>
    <t>SUPPLEMENTARY PREAMBLE</t>
  </si>
  <si>
    <t>Descriptions of carting away of excavated material shall be deemed to include for bulking and loading excavated material onto trucks directly from the excavations or, alternatively, from stock piles situated on the building site.</t>
  </si>
  <si>
    <t>SITE CLEARANCE, ETC.</t>
  </si>
  <si>
    <t>Site clearance:</t>
  </si>
  <si>
    <t xml:space="preserve"> 8.2.1</t>
  </si>
  <si>
    <t>Allow for digging up and removing all rubbish, debris, vegetation, hedges, shrubs and trees not exceeding 100mm girth measured 1m above ground level, etc. including carting away all material to a dumping site to be located by the contractor.</t>
  </si>
  <si>
    <r>
      <t>m</t>
    </r>
    <r>
      <rPr>
        <sz val="11"/>
        <color theme="1"/>
        <rFont val="Calibri"/>
        <family val="2"/>
      </rPr>
      <t>²</t>
    </r>
  </si>
  <si>
    <t>Remove topsoil to nominal depth of 150 mm and stockpile</t>
  </si>
  <si>
    <t>SANS 1200A</t>
  </si>
  <si>
    <t>SUMS STATED PROVISSIONAL BY THE ENGINEER</t>
  </si>
  <si>
    <t xml:space="preserve">For work to be executed by the </t>
  </si>
  <si>
    <t>Employer or a nominated subcontractor</t>
  </si>
  <si>
    <t>8.5a.1</t>
  </si>
  <si>
    <t>Allow for removal of rubish,rubble, etc stockpiled along the river bank and rehabilitate the surface.  This includes carting away all material to a dumping site to be located by the contractor, and making good the river bank to original shape, as per Engineer's instructions</t>
  </si>
  <si>
    <t>Item</t>
  </si>
  <si>
    <t>8.5b.2</t>
  </si>
  <si>
    <t>Overheads, charges and profit on (a) above.</t>
  </si>
  <si>
    <t>8.5c.3</t>
  </si>
  <si>
    <t>Specified activities associated with or independent of (a) or (b) above.</t>
  </si>
  <si>
    <t>8.8.2</t>
  </si>
  <si>
    <t>Dealing with or accommodation of traffic.</t>
  </si>
  <si>
    <t>The contractor is to provide all temporary works which he deems necessary to complete the project and he must protect all existing structures in the vicinity of the works.</t>
  </si>
  <si>
    <t>8.8.4a</t>
  </si>
  <si>
    <t>Supply or hire of specialist equipment for the detection of all services.</t>
  </si>
  <si>
    <t>8.8.4b</t>
  </si>
  <si>
    <t>Use of the equipment referred to in item (a) above.</t>
  </si>
  <si>
    <t>8.8.4d</t>
  </si>
  <si>
    <t>Temporary protection of services.</t>
  </si>
  <si>
    <t>8.8.5.b.2</t>
  </si>
  <si>
    <t>Cost of survey in terms of the land surveying act</t>
  </si>
  <si>
    <t>Compliance with the health and safety plan.</t>
  </si>
  <si>
    <t>8.9.4</t>
  </si>
  <si>
    <t>Workman’s Compensation Act.</t>
  </si>
  <si>
    <t>Precast concrete portal culverts</t>
  </si>
  <si>
    <t>Excavation:</t>
  </si>
  <si>
    <t>(a) Excavating soft material situated within the following depth ranges below the surface level:</t>
  </si>
  <si>
    <t>(i) 0m up to 1.5m</t>
  </si>
  <si>
    <t xml:space="preserve"> m³</t>
  </si>
  <si>
    <t>(ii) Exceeding 1,5m and up to 3,0m</t>
  </si>
  <si>
    <t>(b) Extra over subitem (a) for excavation in hard material irrespective of depth</t>
  </si>
  <si>
    <t>Backfilling:</t>
  </si>
  <si>
    <t>(a) Using imported selected material</t>
  </si>
  <si>
    <t xml:space="preserve">i) G2 Material To Be Compacted in 100mm Layers to 98% Mod AASHTO </t>
  </si>
  <si>
    <t xml:space="preserve">ii) G5 Material To Be Compacted in 100mm Layers to 95% Mod AASHTO </t>
  </si>
  <si>
    <t xml:space="preserve">iii) G7 Material To Be Compacted in 150mm Layers to 95% Mod AASHTO </t>
  </si>
  <si>
    <t>(b) Extra over subitems(c) for soil cement backfilling (5% cement)</t>
  </si>
  <si>
    <t xml:space="preserve">(c) Using dump rock </t>
  </si>
  <si>
    <t>(d) 19mm Stones</t>
  </si>
  <si>
    <t xml:space="preserve">e) Riversand </t>
  </si>
  <si>
    <t xml:space="preserve">Precast Concrete Barrier </t>
  </si>
  <si>
    <t>Compaction of in-situ surfaces:</t>
  </si>
  <si>
    <t>8.3.3a</t>
  </si>
  <si>
    <t>Rip and recompact ground surface, including scarifying for a depth of 150mm, breaking down oversize material, adding suitable material where necessary and compacting to 93% modified AASHTO density and trim to required levels.</t>
  </si>
  <si>
    <t>SUB-BASE COURSE</t>
  </si>
  <si>
    <t>Selected imported G5 (commercial sources) (C4 after stabilisation)natural gravel in 150mm layers and spread, level, water and compact to 95% modified AASHTO density</t>
  </si>
  <si>
    <r>
      <t>m</t>
    </r>
    <r>
      <rPr>
        <sz val="11"/>
        <color theme="1"/>
        <rFont val="Calibri"/>
        <family val="2"/>
      </rPr>
      <t>³</t>
    </r>
  </si>
  <si>
    <t>BASE COURSE</t>
  </si>
  <si>
    <t>Selected imported C4 (commercial sources) (C4 after stabilisation) natural gravel in 150mm layers and spread, level, water and compact to 97% modified AASHTO density.</t>
  </si>
  <si>
    <t>BITUMEN TREATED BASE</t>
  </si>
  <si>
    <t>40mm Continuous Graded Asphalt</t>
  </si>
  <si>
    <t>ton</t>
  </si>
  <si>
    <t>STABILISATION</t>
  </si>
  <si>
    <t>8.3.5d</t>
  </si>
  <si>
    <t>Process base/sub-base course by stabilisation (cement elsewhere).</t>
  </si>
  <si>
    <t>Stabilising with ordinary portland cement at the rate of 3% by mass</t>
  </si>
  <si>
    <t>Soil Tests:</t>
  </si>
  <si>
    <t>Note : Prices for soil tests must be included in the contractor's rates for earthworks items.</t>
  </si>
  <si>
    <t>Additional soil tests to be carried out as directed by the Engineer:</t>
  </si>
  <si>
    <t>Modified AASHTO density tests.</t>
  </si>
  <si>
    <t>Supply, bed and lay precast concrete portal culverts:</t>
  </si>
  <si>
    <t>3000 x 3000mm High Class 75S culvert laid inverted with and including 1220mm wide x 140mm thick precast reinforced concrete cover slab with recessed edges.</t>
  </si>
  <si>
    <t xml:space="preserve">Cast in situ concrete </t>
  </si>
  <si>
    <t xml:space="preserve"> (i) Class 15/19 concrete blinding</t>
  </si>
  <si>
    <t xml:space="preserve"> (ii) Class 30/19 concrete for deck slab</t>
  </si>
  <si>
    <t>Gabions and Pitching</t>
  </si>
  <si>
    <t xml:space="preserve">8.2.1 </t>
  </si>
  <si>
    <t xml:space="preserve">Foundation trench excavation and backfilling with G4 or similar material. </t>
  </si>
  <si>
    <t>Prepare surface for bedding the gabions</t>
  </si>
  <si>
    <r>
      <t>m</t>
    </r>
    <r>
      <rPr>
        <sz val="11"/>
        <color theme="1"/>
        <rFont val="Calibri"/>
        <family val="2"/>
        <scheme val="minor"/>
      </rPr>
      <t>²</t>
    </r>
  </si>
  <si>
    <t>Gabions and Reno matress</t>
  </si>
  <si>
    <t>a) Supply and place 2000x1000x1000mm gabion boxes for gabion wall, 2.7/3.7mm, type 80 PVC coated Galfan wire mesh including lacing of wire mesh and assembling of rocks</t>
  </si>
  <si>
    <t>Extra-over 8.2.2 a) for packing selected stone for exposure face</t>
  </si>
  <si>
    <t>b) Supply and place 2000x1000x300mm reno matress boxes for river bed protection, 2.7/3.7mm, type 60 PVC coated Galfan wire mesh or similar approved including lacing of wire mesh and assembling o fthe rocks</t>
  </si>
  <si>
    <t>Geotextile (or geomembrane) or similar</t>
  </si>
  <si>
    <t xml:space="preserve">Supply and place nonwoven needlepunched and thermocalendered polypropylene geotextile with a CBR of 2.6 kN , puncture resistance of 17 mm. Permeability of 54 l/sqm.s  and apparent opening size of 70 micron. Thickness at 2 kPa of 1.0mm. </t>
  </si>
  <si>
    <t>Stone Pitching</t>
  </si>
  <si>
    <t xml:space="preserve">Supply and construct 150mm thick grouded pitching with 1:3 motar to fill gaps between the rocks, rock size between 150x200mm. </t>
  </si>
  <si>
    <t>Weep holes</t>
  </si>
  <si>
    <t>Narrow Bridge sign. Code: W326</t>
  </si>
  <si>
    <t>Speed limit sign. Code: R201</t>
  </si>
  <si>
    <t>8.3.10</t>
  </si>
  <si>
    <t>8.3.11</t>
  </si>
  <si>
    <t>8.2.12</t>
  </si>
  <si>
    <t>8.5.2</t>
  </si>
  <si>
    <t>8.5.5</t>
  </si>
  <si>
    <t>8.5.6</t>
  </si>
  <si>
    <t>8.5.7</t>
  </si>
  <si>
    <t>8.5.8</t>
  </si>
  <si>
    <t>8.5.9</t>
  </si>
  <si>
    <t>SANS 1200GB</t>
  </si>
  <si>
    <t xml:space="preserve"> SANS 1200MM </t>
  </si>
  <si>
    <t>SANS
1200MK</t>
  </si>
  <si>
    <t>11.1.7</t>
  </si>
  <si>
    <t>11.1.8</t>
  </si>
  <si>
    <t>11.1.9</t>
  </si>
  <si>
    <t>11.1.10</t>
  </si>
  <si>
    <t>11.1.11</t>
  </si>
  <si>
    <t>11.1.12</t>
  </si>
  <si>
    <t>11.1.13</t>
  </si>
  <si>
    <t>11.1.14</t>
  </si>
  <si>
    <t>11.1.15</t>
  </si>
  <si>
    <t>11.1.16</t>
  </si>
  <si>
    <t>11.1.17</t>
  </si>
  <si>
    <t>11.1.19</t>
  </si>
  <si>
    <t>11.1.20</t>
  </si>
  <si>
    <t>11.1.21</t>
  </si>
  <si>
    <t>11.1.22</t>
  </si>
  <si>
    <t>11.1.23</t>
  </si>
  <si>
    <t>11.1.24</t>
  </si>
  <si>
    <t>11.1.25</t>
  </si>
  <si>
    <t>11.1.26</t>
  </si>
  <si>
    <t>11.1.27</t>
  </si>
  <si>
    <t>11.1.28</t>
  </si>
  <si>
    <t>11.1.29</t>
  </si>
  <si>
    <t>11.1.30</t>
  </si>
  <si>
    <t>11.1.31</t>
  </si>
  <si>
    <t>15</t>
  </si>
  <si>
    <t xml:space="preserve"> SANS 1200C</t>
  </si>
  <si>
    <t>15.2.2</t>
  </si>
  <si>
    <t>15.2.3</t>
  </si>
  <si>
    <t>15.2.4</t>
  </si>
  <si>
    <t>15.2.5</t>
  </si>
  <si>
    <t>15.2.6</t>
  </si>
  <si>
    <t>15.2.7</t>
  </si>
  <si>
    <t>15.2.8</t>
  </si>
  <si>
    <t>15.2.9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</si>
  <si>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</si>
  <si>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</si>
  <si>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</si>
  <si>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</si>
  <si>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</si>
  <si>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</si>
  <si>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</si>
  <si>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</si>
  <si>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</si>
  <si>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</si>
  <si>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</si>
  <si>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</si>
  <si>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</si>
  <si>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</si>
  <si>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</si>
  <si>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</si>
  <si>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</si>
  <si>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</si>
  <si>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</si>
  <si>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</si>
  <si>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</si>
  <si>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</si>
  <si>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</si>
  <si>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15.2.33</t>
  </si>
  <si>
    <t>15.2.34</t>
  </si>
  <si>
    <t>15.2.35</t>
  </si>
  <si>
    <t>15.2.36</t>
  </si>
  <si>
    <t>15.2.37</t>
  </si>
  <si>
    <t>15.2.38</t>
  </si>
  <si>
    <t>15.2.39</t>
  </si>
  <si>
    <t>15.2.40</t>
  </si>
  <si>
    <t>15.2.41</t>
  </si>
  <si>
    <t>15.2.42</t>
  </si>
  <si>
    <t>15.2.43</t>
  </si>
  <si>
    <t>15.2.44</t>
  </si>
  <si>
    <t>15.2.45</t>
  </si>
  <si>
    <t>15.2.46</t>
  </si>
  <si>
    <t>15.2.47</t>
  </si>
  <si>
    <t>15.2.48</t>
  </si>
  <si>
    <t>15.2.49</t>
  </si>
  <si>
    <t>15.2.50</t>
  </si>
  <si>
    <t>15.2.51</t>
  </si>
  <si>
    <t>15.2.52</t>
  </si>
  <si>
    <t>15.2.53</t>
  </si>
  <si>
    <t>15.2.54</t>
  </si>
  <si>
    <t>15.2.55</t>
  </si>
  <si>
    <t>15.2.56</t>
  </si>
  <si>
    <t>SANS 1200MM</t>
  </si>
  <si>
    <t>SANSA 1200 DK</t>
  </si>
  <si>
    <t>SANS 1200ME</t>
  </si>
  <si>
    <t>SANS 1200MH</t>
  </si>
  <si>
    <t>Brickforce, 2.8mm diameter min
Yield Strength = 485 mpa
Lap length = 400mm min.
Brickforce to be placed in the first
five layers of brickwork on footings.
Thereafter to be placed in every 3
courses layer for all brickwalls above ground level</t>
  </si>
  <si>
    <t>Drill, punture 110mm weep hole at a distance of 20m centre to centre ( See architects drawings)</t>
  </si>
  <si>
    <t>SANS 1200MF</t>
  </si>
  <si>
    <t>JB MARKS BRIDGE (CULVERT STRUCTURE)</t>
  </si>
  <si>
    <t>ROAD MARKINGS AND SIGNS</t>
  </si>
  <si>
    <t>Mountable kerb to barrier kerb transitions as detailed in drawing (See Civil and Structural Drawings) and to meet JRA standards for typical kerb transitions JRA-SDRD-020</t>
  </si>
  <si>
    <t xml:space="preserve">LANDSCAPING SPECIFICATIONS: REFER TO ARCHITECT'S DRAWINGS </t>
  </si>
  <si>
    <t>Contractor's General Obligations in respect t Ensuring Compliance with the Enviromental Plan</t>
  </si>
  <si>
    <t>(a) Fixed obligation</t>
  </si>
  <si>
    <t>(b) Time-related obligations</t>
  </si>
  <si>
    <r>
      <t>STREET FURNITURE,  (</t>
    </r>
    <r>
      <rPr>
        <sz val="9"/>
        <rFont val="Arial"/>
        <family val="2"/>
      </rPr>
      <t xml:space="preserve">Total amout from </t>
    </r>
    <r>
      <rPr>
        <b/>
        <sz val="9"/>
        <color rgb="FFFF0000"/>
        <rFont val="Arial"/>
        <family val="2"/>
      </rPr>
      <t>SCHEDULE SECTION 4</t>
    </r>
    <r>
      <rPr>
        <b/>
        <sz val="9"/>
        <rFont val="Arial"/>
        <family val="2"/>
      </rPr>
      <t>)</t>
    </r>
  </si>
  <si>
    <r>
      <t>ROAD MARKING AND SIGNS (</t>
    </r>
    <r>
      <rPr>
        <sz val="9"/>
        <rFont val="Arial"/>
        <family val="2"/>
      </rPr>
      <t>Total amout from</t>
    </r>
    <r>
      <rPr>
        <b/>
        <sz val="9"/>
        <rFont val="Arial"/>
        <family val="2"/>
      </rPr>
      <t xml:space="preserve"> </t>
    </r>
    <r>
      <rPr>
        <b/>
        <sz val="9"/>
        <color rgb="FFFF0000"/>
        <rFont val="Arial"/>
        <family val="2"/>
      </rPr>
      <t>SCHEDULE SECTION 10</t>
    </r>
    <r>
      <rPr>
        <b/>
        <sz val="9"/>
        <rFont val="Arial"/>
        <family val="2"/>
      </rPr>
      <t>)</t>
    </r>
  </si>
  <si>
    <r>
      <t xml:space="preserve">SEGMENTED PAVING </t>
    </r>
    <r>
      <rPr>
        <sz val="9"/>
        <rFont val="Arial"/>
        <family val="2"/>
      </rPr>
      <t>(Total amout from</t>
    </r>
    <r>
      <rPr>
        <b/>
        <sz val="9"/>
        <color rgb="FFFF0000"/>
        <rFont val="Arial"/>
        <family val="2"/>
      </rPr>
      <t xml:space="preserve"> SCHEDULE SECTION 8</t>
    </r>
    <r>
      <rPr>
        <b/>
        <sz val="9"/>
        <rFont val="Arial"/>
        <family val="2"/>
      </rPr>
      <t>)</t>
    </r>
  </si>
  <si>
    <r>
      <t xml:space="preserve">STORMWATER DRAINAGE, SITE CLEARANCE AND EXCAVATION  </t>
    </r>
    <r>
      <rPr>
        <sz val="9"/>
        <rFont val="Arial"/>
        <family val="2"/>
      </rPr>
      <t xml:space="preserve">(Total amout from </t>
    </r>
    <r>
      <rPr>
        <b/>
        <sz val="9"/>
        <color rgb="FFFF0000"/>
        <rFont val="Arial"/>
        <family val="2"/>
      </rPr>
      <t>SCHEDULE SECTION 4</t>
    </r>
    <r>
      <rPr>
        <sz val="9"/>
        <rFont val="Arial"/>
        <family val="2"/>
      </rPr>
      <t>)</t>
    </r>
  </si>
  <si>
    <r>
      <t>KERBING AND CHANNELLING  (</t>
    </r>
    <r>
      <rPr>
        <sz val="9"/>
        <rFont val="Arial"/>
        <family val="2"/>
      </rPr>
      <t>Total amout from</t>
    </r>
    <r>
      <rPr>
        <b/>
        <sz val="9"/>
        <rFont val="Arial"/>
        <family val="2"/>
      </rPr>
      <t xml:space="preserve"> </t>
    </r>
    <r>
      <rPr>
        <b/>
        <sz val="9"/>
        <color rgb="FFFF0000"/>
        <rFont val="Arial"/>
        <family val="2"/>
      </rPr>
      <t>SCHEDULE SECTION 9</t>
    </r>
    <r>
      <rPr>
        <b/>
        <sz val="9"/>
        <rFont val="Arial"/>
        <family val="2"/>
      </rPr>
      <t>)</t>
    </r>
  </si>
  <si>
    <t>MANHOLES, KERBING, PAVING,KEBING,ROADMARKINGS, STREET FURNITURE</t>
  </si>
  <si>
    <t xml:space="preserve">WORKS RESERVED FOR EME or QSE's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</si>
</sst>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43" formatCode="_-* #,##0.00_-;\-* #,##0.00_-;_-* &quot;-&quot;??_-;_-@_-"/>
    <numFmt numFmtId="164" formatCode="_(&quot;R&quot;* #,##0.00_);_(&quot;R&quot;* \(#,##0.00\);_(&quot;R&quot;* &quot;-&quot;??_);_(@_)"/>
    <numFmt numFmtId="165" formatCode="0.0%"/>
    <numFmt numFmtId="166" formatCode="0.0"/>
    <numFmt numFmtId="167" formatCode="_ * #,##0.00_ ;_ * \-#,##0.00_ ;_ * &quot;-&quot;??_ ;_ @_ "/>
    <numFmt numFmtId="168" formatCode="_(* #,##0.00_);_(* \(#,##0.00\);_(* &quot;-&quot;??_);_(@_)"/>
    <numFmt numFmtId="169" formatCode="_ &quot;R&quot;\ * #,##0.00_ ;_ &quot;R&quot;\ * \-#,##0.00_ ;_ &quot;R&quot;\ * &quot;-&quot;??_ ;_ @_ "/>
    <numFmt numFmtId="170" formatCode="&quot;R&quot;#,##0.00"/>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color rgb="FFFF0000"/>
      <name val="Calibri"/>
      <family val="2"/>
      <scheme val="minor"/>
    </font>
    <font>
      <sz val="9"/>
      <name val="Calibri"/>
      <family val="2"/>
      <scheme val="minor"/>
    </font>
    <font>
      <sz val="9"/>
      <name val="Arial"/>
      <family val="2"/>
    </font>
    <font>
      <sz val="9"/>
      <color rgb="FFFF0000"/>
      <name val="Calibri"/>
      <family val="2"/>
      <scheme val="minor"/>
    </font>
    <font>
      <sz val="9"/>
      <color rgb="FFFF0000"/>
      <name val="Arial"/>
      <family val="2"/>
    </font>
    <font>
      <b/>
      <sz val="9"/>
      <name val="Arial"/>
      <family val="2"/>
    </font>
    <font>
      <sz val="10"/>
      <name val="Arial"/>
      <family val="2"/>
    </font>
    <font>
      <b/>
      <sz val="9"/>
      <name val="Calibri"/>
      <family val="2"/>
      <scheme val="minor"/>
    </font>
    <font>
      <b/>
      <sz val="10"/>
      <name val="Calibri"/>
      <family val="2"/>
      <scheme val="minor"/>
    </font>
    <font>
      <b/>
      <sz val="10"/>
      <name val="Arial"/>
      <family val="2"/>
    </font>
    <font>
      <sz val="16"/>
      <name val="Arial"/>
      <family val="2"/>
    </font>
    <font>
      <sz val="9"/>
      <color theme="1"/>
      <name val="Arial"/>
      <family val="2"/>
    </font>
    <font>
      <vertAlign val="superscript"/>
      <sz val="9"/>
      <name val="Arial"/>
      <family val="2"/>
    </font>
    <font>
      <sz val="9"/>
      <color rgb="FF000000"/>
      <name val="Arial"/>
      <family val="2"/>
    </font>
    <font>
      <b/>
      <sz val="11"/>
      <color theme="1"/>
      <name val="Calibri"/>
      <family val="2"/>
      <scheme val="minor"/>
    </font>
    <font>
      <sz val="8"/>
      <name val="Calibri"/>
      <family val="2"/>
      <scheme val="minor"/>
    </font>
    <font>
      <sz val="9"/>
      <color indexed="8"/>
      <name val="Arial"/>
      <family val="2"/>
    </font>
    <font>
      <b/>
      <i/>
      <sz val="9"/>
      <name val="Arial"/>
      <family val="2"/>
    </font>
    <font>
      <sz val="8.5"/>
      <color indexed="8"/>
      <name val="Calibri"/>
      <family val="2"/>
    </font>
    <font>
      <b/>
      <sz val="11"/>
      <name val="Calibri"/>
      <family val="2"/>
      <scheme val="minor"/>
    </font>
    <font>
      <b/>
      <sz val="9"/>
      <color rgb="FF000000"/>
      <name val="Arial"/>
      <family val="2"/>
    </font>
    <font>
      <sz val="10"/>
      <name val="MS Sans Serif"/>
      <family val="2"/>
    </font>
    <font>
      <b/>
      <u/>
      <sz val="11"/>
      <color theme="1"/>
      <name val="Calibri"/>
      <family val="2"/>
      <scheme val="minor"/>
    </font>
    <font>
      <b/>
      <u/>
      <sz val="11"/>
      <name val="Calibri"/>
      <family val="2"/>
      <scheme val="minor"/>
    </font>
    <font>
      <u/>
      <sz val="11"/>
      <name val="Calibri"/>
      <family val="2"/>
      <scheme val="minor"/>
    </font>
    <font>
      <vertAlign val="superscript"/>
      <sz val="11"/>
      <name val="Calibri"/>
      <family val="2"/>
      <scheme val="minor"/>
    </font>
    <font>
      <u/>
      <sz val="11"/>
      <color theme="1"/>
      <name val="Calibri"/>
      <family val="2"/>
      <scheme val="minor"/>
    </font>
    <font>
      <sz val="11"/>
      <color theme="1"/>
      <name val="Calibri"/>
      <family val="2"/>
    </font>
    <font>
      <i/>
      <sz val="11"/>
      <color theme="1"/>
      <name val="Times New Roman"/>
      <family val="1"/>
    </font>
    <font>
      <b/>
      <sz val="9"/>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2">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xf numFmtId="0" fontId="11" fillId="0" borderId="0"/>
    <xf numFmtId="168" fontId="11" fillId="0" borderId="0" applyFont="0" applyFill="0" applyBorder="0" applyAlignment="0" applyProtection="0"/>
    <xf numFmtId="0" fontId="11" fillId="0" borderId="0"/>
    <xf numFmtId="0" fontId="11" fillId="0" borderId="0"/>
    <xf numFmtId="167" fontId="1" fillId="0" borderId="0" applyFont="0" applyFill="0" applyBorder="0" applyAlignment="0" applyProtection="0"/>
    <xf numFmtId="169" fontId="11" fillId="0" borderId="0" applyFont="0" applyFill="0" applyBorder="0" applyAlignment="0" applyProtection="0"/>
    <xf numFmtId="0" fontId="26" fillId="0" borderId="0"/>
    <xf numFmtId="0" fontId="3" fillId="0" borderId="0"/>
  </cellStyleXfs>
  <cellXfs count="380">
    <xf numFmtId="0" fontId="0" fillId="0" borderId="0" xfId="0"/>
    <xf numFmtId="0" fontId="4" fillId="0" borderId="0" xfId="2" applyFont="1"/>
    <xf numFmtId="0" fontId="5" fillId="0" borderId="0" xfId="2" applyFont="1" applyAlignment="1">
      <alignment horizontal="left"/>
    </xf>
    <xf numFmtId="0" fontId="6" fillId="0" borderId="0" xfId="2" applyFont="1" applyAlignment="1">
      <alignment vertical="top"/>
    </xf>
    <xf numFmtId="0" fontId="8" fillId="0" borderId="0" xfId="2" applyFont="1" applyAlignment="1">
      <alignment horizontal="left"/>
    </xf>
    <xf numFmtId="0" fontId="6" fillId="0" borderId="0" xfId="2" applyFont="1"/>
    <xf numFmtId="0" fontId="7" fillId="0" borderId="0" xfId="2" applyFont="1" applyAlignment="1">
      <alignment vertical="top" wrapText="1"/>
    </xf>
    <xf numFmtId="0" fontId="9" fillId="0" borderId="0" xfId="2" applyFont="1" applyAlignment="1">
      <alignment horizontal="left" vertical="top"/>
    </xf>
    <xf numFmtId="0" fontId="10" fillId="0" borderId="0" xfId="2" applyFont="1" applyAlignment="1">
      <alignment horizontal="right" vertical="top"/>
    </xf>
    <xf numFmtId="0" fontId="10" fillId="0" borderId="0" xfId="2" applyFont="1" applyAlignment="1">
      <alignment vertical="top" wrapText="1"/>
    </xf>
    <xf numFmtId="165" fontId="7" fillId="0" borderId="0" xfId="1" applyNumberFormat="1" applyFont="1" applyAlignment="1">
      <alignment vertical="top" wrapText="1"/>
    </xf>
    <xf numFmtId="0" fontId="7" fillId="0" borderId="0" xfId="2" applyFont="1" applyAlignment="1">
      <alignment vertical="center" wrapText="1"/>
    </xf>
    <xf numFmtId="0" fontId="9" fillId="0" borderId="0" xfId="2" applyFont="1" applyAlignment="1">
      <alignment horizontal="left" vertical="center"/>
    </xf>
    <xf numFmtId="4" fontId="9" fillId="0" borderId="0" xfId="2" applyNumberFormat="1" applyFont="1" applyAlignment="1">
      <alignment horizontal="left" vertical="top"/>
    </xf>
    <xf numFmtId="0" fontId="3" fillId="0" borderId="0" xfId="2" applyAlignment="1">
      <alignment vertical="top"/>
    </xf>
    <xf numFmtId="0" fontId="2" fillId="0" borderId="0" xfId="2" applyFont="1" applyAlignment="1">
      <alignment horizontal="left" vertical="top"/>
    </xf>
    <xf numFmtId="0" fontId="3" fillId="0" borderId="0" xfId="2" applyAlignment="1">
      <alignment horizontal="center" vertical="top"/>
    </xf>
    <xf numFmtId="4" fontId="3" fillId="0" borderId="0" xfId="2" applyNumberFormat="1" applyAlignment="1">
      <alignment vertical="top"/>
    </xf>
    <xf numFmtId="164" fontId="3" fillId="0" borderId="0" xfId="2" applyNumberFormat="1" applyAlignment="1">
      <alignment vertical="top"/>
    </xf>
    <xf numFmtId="0" fontId="7" fillId="3" borderId="0" xfId="2" applyFont="1" applyFill="1" applyAlignment="1">
      <alignment vertical="top" wrapText="1"/>
    </xf>
    <xf numFmtId="0" fontId="7" fillId="3" borderId="0" xfId="2" applyFont="1" applyFill="1" applyAlignment="1">
      <alignment horizontal="left" vertical="top"/>
    </xf>
    <xf numFmtId="4" fontId="7" fillId="3" borderId="0" xfId="2" applyNumberFormat="1" applyFont="1" applyFill="1" applyAlignment="1">
      <alignment horizontal="left" vertical="top"/>
    </xf>
    <xf numFmtId="4" fontId="7" fillId="3" borderId="0" xfId="2" applyNumberFormat="1" applyFont="1" applyFill="1" applyAlignment="1">
      <alignment vertical="top" wrapText="1"/>
    </xf>
    <xf numFmtId="170" fontId="7" fillId="0" borderId="5" xfId="2" applyNumberFormat="1" applyFont="1" applyBorder="1" applyAlignment="1" applyProtection="1">
      <alignment horizontal="right" vertical="top" wrapText="1"/>
      <protection locked="0"/>
    </xf>
    <xf numFmtId="170" fontId="7" fillId="3" borderId="5" xfId="2" applyNumberFormat="1" applyFont="1" applyFill="1" applyBorder="1" applyAlignment="1" applyProtection="1">
      <alignment horizontal="right" vertical="top" wrapText="1"/>
      <protection locked="0"/>
    </xf>
    <xf numFmtId="9" fontId="7" fillId="0" borderId="5" xfId="1" applyFont="1" applyBorder="1" applyAlignment="1" applyProtection="1">
      <alignment horizontal="right" vertical="top" wrapText="1"/>
      <protection locked="0"/>
    </xf>
    <xf numFmtId="4" fontId="7" fillId="0" borderId="5" xfId="2" applyNumberFormat="1" applyFont="1" applyBorder="1" applyAlignment="1" applyProtection="1">
      <alignment horizontal="right" vertical="top" wrapText="1"/>
      <protection locked="0"/>
    </xf>
    <xf numFmtId="4" fontId="7" fillId="0" borderId="4" xfId="2" applyNumberFormat="1" applyFont="1" applyBorder="1" applyAlignment="1" applyProtection="1">
      <alignment horizontal="right" vertical="top" wrapText="1"/>
      <protection locked="0"/>
    </xf>
    <xf numFmtId="4" fontId="7" fillId="0" borderId="14" xfId="2" applyNumberFormat="1" applyFont="1" applyBorder="1" applyAlignment="1" applyProtection="1">
      <alignment horizontal="right" vertical="top" wrapText="1"/>
      <protection locked="0"/>
    </xf>
    <xf numFmtId="170" fontId="7" fillId="0" borderId="4" xfId="2" applyNumberFormat="1" applyFont="1" applyBorder="1" applyAlignment="1" applyProtection="1">
      <alignment horizontal="right" vertical="top" wrapText="1"/>
      <protection locked="0"/>
    </xf>
    <xf numFmtId="170" fontId="7" fillId="0" borderId="13" xfId="2" applyNumberFormat="1" applyFont="1" applyBorder="1" applyAlignment="1" applyProtection="1">
      <alignment horizontal="right" vertical="top" wrapText="1"/>
      <protection locked="0"/>
    </xf>
    <xf numFmtId="1" fontId="3" fillId="0" borderId="0" xfId="2" applyNumberFormat="1" applyAlignment="1">
      <alignment vertical="top"/>
    </xf>
    <xf numFmtId="0" fontId="7" fillId="2" borderId="2" xfId="2" applyFont="1" applyFill="1" applyBorder="1" applyAlignment="1" applyProtection="1">
      <alignment horizontal="center" vertical="top" wrapText="1"/>
    </xf>
    <xf numFmtId="1" fontId="7" fillId="2" borderId="2" xfId="2" applyNumberFormat="1" applyFont="1" applyFill="1" applyBorder="1" applyAlignment="1" applyProtection="1">
      <alignment horizontal="center" vertical="top" wrapText="1"/>
    </xf>
    <xf numFmtId="49" fontId="7" fillId="0" borderId="4" xfId="2" applyNumberFormat="1" applyFont="1" applyBorder="1" applyAlignment="1" applyProtection="1">
      <alignment horizontal="left" vertical="top" wrapText="1"/>
    </xf>
    <xf numFmtId="49" fontId="10" fillId="0" borderId="5" xfId="2" applyNumberFormat="1" applyFont="1" applyBorder="1" applyAlignment="1" applyProtection="1">
      <alignment horizontal="left" vertical="top" wrapText="1"/>
    </xf>
    <xf numFmtId="0" fontId="7" fillId="0" borderId="5" xfId="2" applyFont="1" applyBorder="1" applyAlignment="1" applyProtection="1">
      <alignment horizontal="center" vertical="top" wrapText="1"/>
    </xf>
    <xf numFmtId="49" fontId="7" fillId="0" borderId="5" xfId="2" applyNumberFormat="1" applyFont="1" applyBorder="1" applyAlignment="1" applyProtection="1">
      <alignment horizontal="left" vertical="top" wrapText="1"/>
    </xf>
    <xf numFmtId="1" fontId="7" fillId="0" borderId="5" xfId="2" applyNumberFormat="1" applyFont="1" applyBorder="1" applyAlignment="1" applyProtection="1">
      <alignment horizontal="center" vertical="top" wrapText="1"/>
    </xf>
    <xf numFmtId="0" fontId="7" fillId="0" borderId="4" xfId="2" applyFont="1" applyBorder="1" applyAlignment="1" applyProtection="1">
      <alignment vertical="top" wrapText="1"/>
    </xf>
    <xf numFmtId="0" fontId="7" fillId="0" borderId="5" xfId="2" applyFont="1" applyBorder="1" applyAlignment="1" applyProtection="1">
      <alignment vertical="top" wrapText="1"/>
    </xf>
    <xf numFmtId="49" fontId="7" fillId="3" borderId="4" xfId="2" applyNumberFormat="1" applyFont="1" applyFill="1" applyBorder="1" applyAlignment="1" applyProtection="1">
      <alignment horizontal="left" vertical="top" wrapText="1"/>
    </xf>
    <xf numFmtId="49" fontId="7" fillId="3" borderId="5" xfId="2" applyNumberFormat="1" applyFont="1" applyFill="1" applyBorder="1" applyAlignment="1" applyProtection="1">
      <alignment horizontal="left" vertical="top" wrapText="1"/>
    </xf>
    <xf numFmtId="0" fontId="7" fillId="3" borderId="5" xfId="2"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1" fontId="7" fillId="3" borderId="5" xfId="2" applyNumberFormat="1" applyFont="1" applyFill="1" applyBorder="1" applyAlignment="1" applyProtection="1">
      <alignment horizontal="center" vertical="top" wrapText="1"/>
    </xf>
    <xf numFmtId="49" fontId="7" fillId="0" borderId="5" xfId="2" applyNumberFormat="1" applyFont="1" applyBorder="1" applyAlignment="1" applyProtection="1">
      <alignment horizontal="center" vertical="top" wrapText="1"/>
    </xf>
    <xf numFmtId="0" fontId="7" fillId="0" borderId="2" xfId="2" applyFont="1" applyBorder="1" applyAlignment="1" applyProtection="1">
      <alignment horizontal="left" vertical="center"/>
    </xf>
    <xf numFmtId="0" fontId="7" fillId="0" borderId="2" xfId="2" applyFont="1" applyBorder="1" applyAlignment="1" applyProtection="1">
      <alignment horizontal="center" vertical="center"/>
    </xf>
    <xf numFmtId="49" fontId="7" fillId="0" borderId="6" xfId="2" applyNumberFormat="1" applyFont="1" applyBorder="1" applyAlignment="1" applyProtection="1">
      <alignment horizontal="left" vertical="center" wrapText="1"/>
    </xf>
    <xf numFmtId="0" fontId="7" fillId="0" borderId="6" xfId="2" applyFont="1" applyBorder="1" applyAlignment="1" applyProtection="1">
      <alignment horizontal="center" vertical="top" wrapText="1"/>
    </xf>
    <xf numFmtId="1" fontId="7" fillId="0" borderId="6" xfId="2" applyNumberFormat="1" applyFont="1" applyBorder="1" applyAlignment="1" applyProtection="1">
      <alignment horizontal="center" vertical="top" wrapText="1"/>
    </xf>
    <xf numFmtId="0" fontId="25" fillId="0" borderId="7" xfId="0" applyFont="1" applyBorder="1" applyProtection="1"/>
    <xf numFmtId="0" fontId="7" fillId="0" borderId="9" xfId="2" applyFont="1" applyBorder="1" applyAlignment="1" applyProtection="1">
      <alignment horizontal="left" vertical="center"/>
    </xf>
    <xf numFmtId="0" fontId="7" fillId="0" borderId="9" xfId="2" applyFont="1" applyBorder="1" applyAlignment="1" applyProtection="1">
      <alignment horizontal="center" vertical="center"/>
    </xf>
    <xf numFmtId="49" fontId="7" fillId="0" borderId="9" xfId="2" applyNumberFormat="1" applyFont="1" applyBorder="1" applyAlignment="1" applyProtection="1">
      <alignment horizontal="left" vertical="center" wrapText="1"/>
    </xf>
    <xf numFmtId="0" fontId="7" fillId="0" borderId="9" xfId="2" applyFont="1" applyBorder="1" applyAlignment="1" applyProtection="1">
      <alignment horizontal="center" vertical="top" wrapText="1"/>
    </xf>
    <xf numFmtId="1" fontId="7" fillId="0" borderId="9" xfId="2" applyNumberFormat="1" applyFont="1" applyBorder="1" applyAlignment="1" applyProtection="1">
      <alignment horizontal="center" vertical="top" wrapText="1"/>
    </xf>
    <xf numFmtId="0" fontId="25" fillId="0" borderId="15" xfId="0" applyFont="1" applyBorder="1" applyProtection="1"/>
    <xf numFmtId="0" fontId="7" fillId="0" borderId="0" xfId="2" applyFont="1" applyAlignment="1" applyProtection="1">
      <alignment horizontal="left" vertical="center"/>
    </xf>
    <xf numFmtId="0" fontId="7" fillId="0" borderId="0" xfId="2" applyFont="1" applyAlignment="1" applyProtection="1">
      <alignment horizontal="center" vertical="center"/>
    </xf>
    <xf numFmtId="49" fontId="7" fillId="0" borderId="0" xfId="2" applyNumberFormat="1" applyFont="1" applyAlignment="1" applyProtection="1">
      <alignment horizontal="left" vertical="center" wrapText="1"/>
    </xf>
    <xf numFmtId="0" fontId="7" fillId="0" borderId="0" xfId="2" applyFont="1" applyAlignment="1" applyProtection="1">
      <alignment horizontal="center" vertical="top" wrapText="1"/>
    </xf>
    <xf numFmtId="1" fontId="7" fillId="0" borderId="0" xfId="2" applyNumberFormat="1" applyFont="1" applyAlignment="1" applyProtection="1">
      <alignment horizontal="center" vertical="top" wrapText="1"/>
    </xf>
    <xf numFmtId="0" fontId="7" fillId="0" borderId="10" xfId="2" applyFont="1" applyBorder="1" applyProtection="1"/>
    <xf numFmtId="0" fontId="6" fillId="0" borderId="1" xfId="2" applyFont="1" applyBorder="1" applyProtection="1"/>
    <xf numFmtId="0" fontId="6" fillId="0" borderId="1" xfId="2" applyFont="1" applyBorder="1" applyAlignment="1" applyProtection="1">
      <alignment horizontal="center" vertical="top"/>
    </xf>
    <xf numFmtId="1" fontId="6" fillId="0" borderId="1" xfId="2" applyNumberFormat="1" applyFont="1" applyBorder="1" applyAlignment="1" applyProtection="1">
      <alignment horizontal="center" vertical="top"/>
    </xf>
    <xf numFmtId="0" fontId="4" fillId="0" borderId="0" xfId="2" applyFont="1" applyProtection="1"/>
    <xf numFmtId="0" fontId="4" fillId="0" borderId="0" xfId="2" applyFont="1" applyAlignment="1" applyProtection="1">
      <alignment horizontal="center" vertical="top"/>
    </xf>
    <xf numFmtId="1" fontId="4" fillId="0" borderId="0" xfId="2" applyNumberFormat="1" applyFont="1" applyAlignment="1" applyProtection="1">
      <alignment horizontal="center" vertical="top"/>
    </xf>
    <xf numFmtId="49" fontId="7" fillId="0" borderId="14" xfId="2" applyNumberFormat="1" applyFont="1" applyBorder="1" applyAlignment="1" applyProtection="1">
      <alignment horizontal="left" vertical="top" wrapText="1"/>
    </xf>
    <xf numFmtId="49" fontId="7" fillId="0" borderId="0" xfId="2" applyNumberFormat="1" applyFont="1" applyAlignment="1" applyProtection="1">
      <alignment horizontal="left" vertical="top" wrapText="1"/>
    </xf>
    <xf numFmtId="49" fontId="7" fillId="0" borderId="14" xfId="2" applyNumberFormat="1" applyFont="1" applyBorder="1" applyAlignment="1" applyProtection="1">
      <alignment horizontal="center" vertical="top" wrapText="1"/>
    </xf>
    <xf numFmtId="0" fontId="7" fillId="0" borderId="0" xfId="2" applyFont="1" applyAlignment="1" applyProtection="1">
      <alignment vertical="top" wrapText="1"/>
    </xf>
    <xf numFmtId="0" fontId="7" fillId="0" borderId="4" xfId="2" applyFont="1" applyBorder="1" applyAlignment="1" applyProtection="1">
      <alignment horizontal="center" vertical="top" wrapText="1"/>
    </xf>
    <xf numFmtId="49" fontId="10" fillId="0" borderId="0" xfId="2" applyNumberFormat="1" applyFont="1" applyAlignment="1" applyProtection="1">
      <alignment horizontal="left" vertical="top" wrapText="1"/>
    </xf>
    <xf numFmtId="49" fontId="7" fillId="0" borderId="4" xfId="2" applyNumberFormat="1" applyFont="1" applyBorder="1" applyAlignment="1" applyProtection="1">
      <alignment horizontal="center" vertical="top" wrapText="1"/>
    </xf>
    <xf numFmtId="0" fontId="10" fillId="0" borderId="0" xfId="2" applyFont="1" applyAlignment="1" applyProtection="1">
      <alignment vertical="top" wrapText="1"/>
    </xf>
    <xf numFmtId="0" fontId="10" fillId="0" borderId="15" xfId="0" applyFont="1" applyBorder="1" applyAlignment="1" applyProtection="1">
      <alignment vertical="top" wrapText="1"/>
    </xf>
    <xf numFmtId="1" fontId="7" fillId="0" borderId="4" xfId="0" applyNumberFormat="1" applyFont="1" applyBorder="1" applyAlignment="1" applyProtection="1">
      <alignment horizontal="center" vertical="top"/>
    </xf>
    <xf numFmtId="0" fontId="7" fillId="3" borderId="4" xfId="2" applyFont="1" applyFill="1" applyBorder="1" applyAlignment="1" applyProtection="1">
      <alignment vertical="top" wrapText="1"/>
    </xf>
    <xf numFmtId="49" fontId="10" fillId="0" borderId="15" xfId="0" applyNumberFormat="1" applyFont="1" applyBorder="1" applyAlignment="1" applyProtection="1">
      <alignment horizontal="left" vertical="top" wrapText="1"/>
    </xf>
    <xf numFmtId="0" fontId="7" fillId="0" borderId="4" xfId="0" applyFont="1" applyBorder="1" applyAlignment="1" applyProtection="1">
      <alignment horizontal="center" vertical="top"/>
    </xf>
    <xf numFmtId="0" fontId="7" fillId="0" borderId="15" xfId="0" applyFont="1" applyBorder="1" applyAlignment="1" applyProtection="1">
      <alignment vertical="center"/>
    </xf>
    <xf numFmtId="0" fontId="7" fillId="0" borderId="15" xfId="0" applyFont="1" applyBorder="1" applyAlignment="1" applyProtection="1">
      <alignment vertical="top" wrapText="1"/>
    </xf>
    <xf numFmtId="49" fontId="22" fillId="0" borderId="15" xfId="0" applyNumberFormat="1" applyFont="1" applyBorder="1" applyAlignment="1" applyProtection="1">
      <alignment horizontal="left" vertical="top" wrapText="1"/>
    </xf>
    <xf numFmtId="49" fontId="7" fillId="0" borderId="15" xfId="0" applyNumberFormat="1" applyFont="1" applyBorder="1" applyAlignment="1" applyProtection="1">
      <alignment horizontal="left" vertical="top" wrapText="1"/>
    </xf>
    <xf numFmtId="0" fontId="21" fillId="0" borderId="4" xfId="0" applyFont="1" applyBorder="1" applyAlignment="1" applyProtection="1">
      <alignment vertical="top"/>
    </xf>
    <xf numFmtId="1" fontId="21" fillId="0" borderId="4" xfId="0" applyNumberFormat="1" applyFont="1" applyBorder="1" applyAlignment="1" applyProtection="1">
      <alignment horizontal="center" vertical="top"/>
    </xf>
    <xf numFmtId="0" fontId="23" fillId="0" borderId="0" xfId="0" applyFont="1" applyAlignment="1" applyProtection="1">
      <alignment vertical="top"/>
    </xf>
    <xf numFmtId="0" fontId="10" fillId="0" borderId="0" xfId="0" applyFont="1" applyAlignment="1" applyProtection="1">
      <alignment horizontal="left" vertical="top" wrapText="1"/>
    </xf>
    <xf numFmtId="0" fontId="7" fillId="0" borderId="0" xfId="0" applyFont="1" applyAlignment="1" applyProtection="1">
      <alignment horizontal="left" wrapText="1"/>
    </xf>
    <xf numFmtId="0" fontId="7" fillId="0" borderId="15" xfId="0" applyFont="1" applyBorder="1" applyAlignment="1" applyProtection="1">
      <alignment vertical="center" wrapText="1"/>
    </xf>
    <xf numFmtId="0" fontId="10" fillId="0" borderId="15" xfId="0" applyFont="1" applyBorder="1" applyProtection="1"/>
    <xf numFmtId="4" fontId="10" fillId="0" borderId="15" xfId="0" applyNumberFormat="1" applyFont="1" applyBorder="1" applyAlignment="1" applyProtection="1">
      <alignment vertical="top" wrapText="1"/>
    </xf>
    <xf numFmtId="49" fontId="7" fillId="0" borderId="4" xfId="0" applyNumberFormat="1" applyFont="1" applyBorder="1" applyAlignment="1" applyProtection="1">
      <alignment horizontal="left" vertical="top" wrapText="1"/>
    </xf>
    <xf numFmtId="0" fontId="7" fillId="0" borderId="13" xfId="2" applyFont="1" applyBorder="1" applyAlignment="1" applyProtection="1">
      <alignment vertical="top" wrapText="1"/>
    </xf>
    <xf numFmtId="0" fontId="7" fillId="0" borderId="13" xfId="2" applyFont="1" applyBorder="1" applyAlignment="1" applyProtection="1">
      <alignment horizontal="center" vertical="top" wrapText="1"/>
    </xf>
    <xf numFmtId="0" fontId="7" fillId="0" borderId="11" xfId="2" applyFont="1" applyBorder="1" applyAlignment="1" applyProtection="1">
      <alignment vertical="top" wrapText="1"/>
    </xf>
    <xf numFmtId="0" fontId="7" fillId="0" borderId="11" xfId="2" applyFont="1" applyBorder="1" applyAlignment="1" applyProtection="1">
      <alignment horizontal="center" vertical="top" wrapText="1"/>
    </xf>
    <xf numFmtId="1" fontId="7" fillId="0" borderId="11" xfId="2" applyNumberFormat="1" applyFont="1" applyBorder="1" applyAlignment="1" applyProtection="1">
      <alignment horizontal="center" vertical="top" wrapText="1"/>
    </xf>
    <xf numFmtId="166" fontId="7" fillId="0" borderId="4" xfId="2" applyNumberFormat="1" applyFont="1" applyBorder="1" applyAlignment="1" applyProtection="1">
      <alignment horizontal="left" vertical="top" wrapText="1"/>
    </xf>
    <xf numFmtId="0" fontId="0" fillId="0" borderId="4" xfId="0" applyBorder="1" applyAlignment="1" applyProtection="1">
      <alignment horizontal="center" vertical="top"/>
    </xf>
    <xf numFmtId="0" fontId="3" fillId="0" borderId="5" xfId="10" applyFont="1" applyBorder="1" applyAlignment="1" applyProtection="1">
      <alignment horizontal="left" vertical="center" wrapText="1"/>
    </xf>
    <xf numFmtId="1" fontId="0" fillId="0" borderId="0" xfId="0" applyNumberFormat="1" applyAlignment="1" applyProtection="1">
      <alignment horizontal="center" vertical="top"/>
    </xf>
    <xf numFmtId="0" fontId="0" fillId="0" borderId="5" xfId="0" applyBorder="1" applyAlignment="1" applyProtection="1">
      <alignment horizontal="left"/>
    </xf>
    <xf numFmtId="1" fontId="7" fillId="0" borderId="0" xfId="2" applyNumberFormat="1" applyFont="1" applyAlignment="1" applyProtection="1">
      <alignment vertical="top" wrapText="1"/>
    </xf>
    <xf numFmtId="0" fontId="0" fillId="0" borderId="0" xfId="0" applyAlignment="1" applyProtection="1">
      <alignment horizontal="left"/>
    </xf>
    <xf numFmtId="1" fontId="7" fillId="0" borderId="0" xfId="0" applyNumberFormat="1" applyFont="1" applyAlignment="1" applyProtection="1">
      <alignment horizontal="center" vertical="top" wrapText="1"/>
    </xf>
    <xf numFmtId="0" fontId="0" fillId="0" borderId="4" xfId="0" applyBorder="1" applyProtection="1"/>
    <xf numFmtId="0" fontId="27" fillId="0" borderId="0" xfId="0" applyFont="1" applyProtection="1"/>
    <xf numFmtId="0" fontId="7" fillId="0" borderId="5" xfId="6" applyFont="1" applyBorder="1" applyAlignment="1" applyProtection="1">
      <alignment horizontal="left" vertical="top" wrapText="1"/>
    </xf>
    <xf numFmtId="0" fontId="7" fillId="0" borderId="5" xfId="6" applyFont="1" applyBorder="1" applyAlignment="1" applyProtection="1">
      <alignment vertical="top" wrapText="1"/>
    </xf>
    <xf numFmtId="49" fontId="7" fillId="0" borderId="5" xfId="6" applyNumberFormat="1" applyFont="1" applyBorder="1" applyAlignment="1" applyProtection="1">
      <alignment horizontal="left" vertical="top" wrapText="1"/>
    </xf>
    <xf numFmtId="49" fontId="7" fillId="0" borderId="5" xfId="6" applyNumberFormat="1" applyFont="1" applyBorder="1" applyAlignment="1" applyProtection="1">
      <alignment horizontal="center" vertical="top" wrapText="1"/>
    </xf>
    <xf numFmtId="0" fontId="7" fillId="0" borderId="5" xfId="6" applyFont="1" applyBorder="1" applyAlignment="1" applyProtection="1">
      <alignment horizontal="center" vertical="top" wrapText="1"/>
    </xf>
    <xf numFmtId="1" fontId="3" fillId="0" borderId="0" xfId="0" applyNumberFormat="1" applyFont="1" applyAlignment="1" applyProtection="1">
      <alignment horizontal="center" vertical="top"/>
    </xf>
    <xf numFmtId="0" fontId="11" fillId="0" borderId="4" xfId="11" applyFont="1" applyBorder="1" applyAlignment="1" applyProtection="1">
      <alignment vertical="top" wrapText="1"/>
    </xf>
    <xf numFmtId="0" fontId="7" fillId="0" borderId="4" xfId="6" applyFont="1" applyBorder="1" applyAlignment="1" applyProtection="1">
      <alignment horizontal="center" vertical="top" wrapText="1"/>
    </xf>
    <xf numFmtId="49" fontId="7" fillId="0" borderId="4" xfId="6" applyNumberFormat="1" applyFont="1" applyBorder="1" applyAlignment="1" applyProtection="1">
      <alignment horizontal="center" vertical="top" wrapText="1"/>
    </xf>
    <xf numFmtId="49" fontId="7" fillId="3" borderId="5" xfId="6" applyNumberFormat="1" applyFont="1" applyFill="1" applyBorder="1" applyAlignment="1" applyProtection="1">
      <alignment horizontal="left" vertical="top" wrapText="1"/>
    </xf>
    <xf numFmtId="0" fontId="7" fillId="3" borderId="5" xfId="6" applyFont="1" applyFill="1" applyBorder="1" applyAlignment="1" applyProtection="1">
      <alignment horizontal="left" vertical="top" wrapText="1"/>
    </xf>
    <xf numFmtId="1" fontId="0" fillId="3" borderId="0" xfId="0" applyNumberFormat="1" applyFill="1" applyAlignment="1" applyProtection="1">
      <alignment horizontal="center" vertical="top"/>
    </xf>
    <xf numFmtId="0" fontId="11" fillId="0" borderId="0" xfId="11" applyFont="1" applyAlignment="1" applyProtection="1">
      <alignment vertical="top" wrapText="1"/>
    </xf>
    <xf numFmtId="0" fontId="7" fillId="0" borderId="14" xfId="2" applyFont="1" applyBorder="1" applyAlignment="1" applyProtection="1">
      <alignment vertical="top" wrapText="1"/>
    </xf>
    <xf numFmtId="1" fontId="7" fillId="0" borderId="5" xfId="0" applyNumberFormat="1" applyFont="1" applyBorder="1" applyAlignment="1" applyProtection="1">
      <alignment horizontal="center" vertical="top" wrapText="1"/>
    </xf>
    <xf numFmtId="0" fontId="7" fillId="0" borderId="5" xfId="2" applyFont="1" applyBorder="1" applyAlignment="1" applyProtection="1">
      <alignment horizontal="left" vertical="top" wrapText="1"/>
    </xf>
    <xf numFmtId="0" fontId="7" fillId="0" borderId="3" xfId="2" applyFont="1" applyBorder="1" applyAlignment="1" applyProtection="1">
      <alignment horizontal="center" vertical="center"/>
    </xf>
    <xf numFmtId="0" fontId="7" fillId="0" borderId="14" xfId="2" applyFont="1" applyBorder="1" applyAlignment="1" applyProtection="1">
      <alignment horizontal="center" vertical="center"/>
    </xf>
    <xf numFmtId="0" fontId="4" fillId="0" borderId="4" xfId="2" applyFont="1" applyBorder="1" applyProtection="1"/>
    <xf numFmtId="0" fontId="6" fillId="0" borderId="13" xfId="2" applyFont="1" applyBorder="1" applyProtection="1"/>
    <xf numFmtId="0" fontId="7" fillId="2" borderId="3" xfId="2" applyFont="1" applyFill="1" applyBorder="1" applyAlignment="1" applyProtection="1">
      <alignment horizontal="center" vertical="top" wrapText="1"/>
    </xf>
    <xf numFmtId="0" fontId="7" fillId="2" borderId="6" xfId="2" applyFont="1" applyFill="1" applyBorder="1" applyAlignment="1" applyProtection="1">
      <alignment horizontal="center" vertical="top" wrapText="1"/>
    </xf>
    <xf numFmtId="0" fontId="7" fillId="0" borderId="14" xfId="2" applyFont="1" applyBorder="1" applyAlignment="1" applyProtection="1">
      <alignment horizontal="center" vertical="center" wrapText="1"/>
    </xf>
    <xf numFmtId="0" fontId="7" fillId="0" borderId="0" xfId="2" applyFont="1" applyAlignment="1" applyProtection="1">
      <alignment vertical="center" wrapText="1"/>
    </xf>
    <xf numFmtId="0" fontId="7" fillId="0" borderId="4" xfId="2" applyFont="1" applyBorder="1" applyAlignment="1" applyProtection="1">
      <alignment vertical="center" wrapText="1"/>
    </xf>
    <xf numFmtId="0" fontId="7" fillId="0" borderId="4" xfId="2" applyFont="1" applyBorder="1" applyAlignment="1" applyProtection="1">
      <alignment horizontal="center" vertical="center" wrapText="1"/>
    </xf>
    <xf numFmtId="0" fontId="0" fillId="0" borderId="15" xfId="0" applyBorder="1" applyAlignment="1" applyProtection="1">
      <alignment vertical="center" wrapText="1"/>
    </xf>
    <xf numFmtId="0" fontId="10" fillId="0" borderId="5" xfId="6" applyFont="1" applyBorder="1" applyAlignment="1" applyProtection="1">
      <alignment vertical="top" wrapText="1"/>
    </xf>
    <xf numFmtId="0" fontId="3" fillId="0" borderId="15" xfId="0" applyFont="1" applyBorder="1" applyAlignment="1" applyProtection="1">
      <alignment vertical="center"/>
    </xf>
    <xf numFmtId="0" fontId="3" fillId="0" borderId="4" xfId="0" applyFont="1" applyBorder="1" applyAlignment="1" applyProtection="1">
      <alignment horizontal="center" vertical="top"/>
    </xf>
    <xf numFmtId="0" fontId="3" fillId="0" borderId="0" xfId="0" applyFont="1" applyProtection="1"/>
    <xf numFmtId="0" fontId="0" fillId="0" borderId="15" xfId="0" applyBorder="1" applyAlignment="1" applyProtection="1">
      <alignment vertical="center"/>
    </xf>
    <xf numFmtId="0" fontId="0" fillId="0" borderId="0" xfId="0" applyProtection="1"/>
    <xf numFmtId="0" fontId="19" fillId="0" borderId="0" xfId="0" applyFont="1" applyAlignment="1" applyProtection="1">
      <alignment wrapText="1"/>
    </xf>
    <xf numFmtId="0" fontId="3" fillId="0" borderId="0" xfId="0" applyFont="1" applyAlignment="1" applyProtection="1">
      <alignment wrapText="1"/>
    </xf>
    <xf numFmtId="0" fontId="0" fillId="0" borderId="0" xfId="0" applyAlignment="1" applyProtection="1">
      <alignment wrapText="1"/>
    </xf>
    <xf numFmtId="0" fontId="19" fillId="0" borderId="15" xfId="0" applyFont="1" applyBorder="1" applyAlignment="1" applyProtection="1">
      <alignment vertical="center" wrapText="1"/>
    </xf>
    <xf numFmtId="0" fontId="19" fillId="0" borderId="0" xfId="0" applyFont="1" applyAlignment="1" applyProtection="1">
      <alignment vertical="center"/>
    </xf>
    <xf numFmtId="1" fontId="0" fillId="0" borderId="5" xfId="0" applyNumberFormat="1" applyBorder="1" applyAlignment="1" applyProtection="1">
      <alignment horizontal="center" vertical="top"/>
    </xf>
    <xf numFmtId="0" fontId="27" fillId="0" borderId="0" xfId="0" applyFont="1" applyAlignment="1" applyProtection="1">
      <alignment vertical="center"/>
    </xf>
    <xf numFmtId="0" fontId="7" fillId="0" borderId="13" xfId="2" applyFont="1" applyBorder="1" applyAlignment="1" applyProtection="1">
      <alignment vertical="center" wrapText="1"/>
    </xf>
    <xf numFmtId="0" fontId="4" fillId="0" borderId="0" xfId="2" applyFont="1" applyAlignment="1" applyProtection="1">
      <alignment vertical="center"/>
    </xf>
    <xf numFmtId="0" fontId="6" fillId="0" borderId="1" xfId="2" applyFont="1" applyBorder="1" applyAlignment="1" applyProtection="1">
      <alignment vertical="center"/>
    </xf>
    <xf numFmtId="0" fontId="7" fillId="2" borderId="2" xfId="2" applyFont="1" applyFill="1" applyBorder="1" applyAlignment="1" applyProtection="1">
      <alignment horizontal="center" vertical="center" wrapText="1"/>
    </xf>
    <xf numFmtId="49" fontId="7" fillId="0" borderId="15" xfId="2" applyNumberFormat="1" applyFont="1" applyBorder="1" applyAlignment="1" applyProtection="1">
      <alignment horizontal="left" vertical="top" wrapText="1"/>
    </xf>
    <xf numFmtId="49" fontId="10" fillId="0" borderId="14" xfId="2" applyNumberFormat="1" applyFont="1" applyBorder="1" applyAlignment="1" applyProtection="1">
      <alignment horizontal="left" vertical="top" wrapText="1"/>
    </xf>
    <xf numFmtId="1" fontId="7" fillId="0" borderId="14" xfId="2" applyNumberFormat="1" applyFont="1" applyBorder="1" applyAlignment="1" applyProtection="1">
      <alignment horizontal="center" vertical="top" wrapText="1"/>
    </xf>
    <xf numFmtId="0" fontId="7" fillId="0" borderId="15" xfId="2" applyFont="1" applyBorder="1" applyAlignment="1" applyProtection="1">
      <alignment vertical="top" wrapText="1"/>
    </xf>
    <xf numFmtId="1" fontId="7" fillId="0" borderId="4" xfId="2" applyNumberFormat="1" applyFont="1" applyBorder="1" applyAlignment="1" applyProtection="1">
      <alignment horizontal="center" vertical="top" wrapText="1"/>
    </xf>
    <xf numFmtId="0" fontId="0" fillId="0" borderId="4" xfId="0" applyBorder="1" applyAlignment="1" applyProtection="1">
      <alignment vertical="center" wrapText="1"/>
    </xf>
    <xf numFmtId="1" fontId="0" fillId="0" borderId="4" xfId="0" applyNumberFormat="1" applyBorder="1" applyAlignment="1" applyProtection="1">
      <alignment horizontal="center" vertical="top"/>
    </xf>
    <xf numFmtId="0" fontId="0" fillId="0" borderId="4" xfId="0" applyBorder="1" applyAlignment="1" applyProtection="1">
      <alignment vertical="center"/>
    </xf>
    <xf numFmtId="0" fontId="27" fillId="0" borderId="0" xfId="0" applyFont="1" applyAlignment="1" applyProtection="1">
      <alignment wrapText="1"/>
    </xf>
    <xf numFmtId="0" fontId="0" fillId="0" borderId="0" xfId="0" quotePrefix="1" applyProtection="1"/>
    <xf numFmtId="0" fontId="11" fillId="0" borderId="4" xfId="11" applyFont="1" applyBorder="1" applyAlignment="1" applyProtection="1">
      <alignment vertical="center" wrapText="1"/>
    </xf>
    <xf numFmtId="0" fontId="11" fillId="0" borderId="5" xfId="11" applyFont="1" applyBorder="1" applyAlignment="1" applyProtection="1">
      <alignment vertical="top" wrapText="1"/>
    </xf>
    <xf numFmtId="1" fontId="11" fillId="0" borderId="4" xfId="11" applyNumberFormat="1" applyFont="1" applyBorder="1" applyAlignment="1" applyProtection="1">
      <alignment horizontal="center" vertical="top" wrapText="1"/>
    </xf>
    <xf numFmtId="49" fontId="7" fillId="0" borderId="13" xfId="2" applyNumberFormat="1" applyFont="1" applyBorder="1" applyAlignment="1" applyProtection="1">
      <alignment horizontal="left" vertical="top" wrapText="1"/>
    </xf>
    <xf numFmtId="0" fontId="7" fillId="0" borderId="13" xfId="2" applyFont="1" applyBorder="1" applyAlignment="1" applyProtection="1">
      <alignment horizontal="center" vertical="center" wrapText="1"/>
    </xf>
    <xf numFmtId="1" fontId="7" fillId="0" borderId="13" xfId="2" applyNumberFormat="1" applyFont="1" applyBorder="1" applyAlignment="1" applyProtection="1">
      <alignment horizontal="center" vertical="top" wrapText="1"/>
    </xf>
    <xf numFmtId="49" fontId="7" fillId="0" borderId="4" xfId="2" applyNumberFormat="1" applyFont="1" applyBorder="1" applyAlignment="1" applyProtection="1">
      <alignment horizontal="left" vertical="center" wrapText="1"/>
    </xf>
    <xf numFmtId="0" fontId="28" fillId="0" borderId="0" xfId="0" applyFont="1" applyAlignment="1" applyProtection="1">
      <alignment vertical="center"/>
    </xf>
    <xf numFmtId="0" fontId="0" fillId="0" borderId="0" xfId="0"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vertical="center"/>
    </xf>
    <xf numFmtId="0" fontId="28" fillId="0" borderId="0" xfId="0" applyFont="1" applyAlignment="1" applyProtection="1">
      <alignment vertical="center" wrapText="1"/>
    </xf>
    <xf numFmtId="0" fontId="3" fillId="0" borderId="0" xfId="0" applyFont="1" applyAlignment="1" applyProtection="1">
      <alignment vertical="center" wrapText="1"/>
    </xf>
    <xf numFmtId="1" fontId="3" fillId="0" borderId="4" xfId="0" applyNumberFormat="1" applyFont="1" applyBorder="1" applyAlignment="1" applyProtection="1">
      <alignment horizontal="center" vertical="top"/>
    </xf>
    <xf numFmtId="0" fontId="29" fillId="0" borderId="0" xfId="0" applyFont="1" applyAlignment="1" applyProtection="1">
      <alignment vertical="center" wrapText="1"/>
    </xf>
    <xf numFmtId="0" fontId="3" fillId="0" borderId="0" xfId="0" applyFont="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horizontal="left" vertical="center" wrapText="1"/>
    </xf>
    <xf numFmtId="0" fontId="31" fillId="0" borderId="0" xfId="0" applyFont="1" applyAlignment="1" applyProtection="1">
      <alignment vertical="center" wrapText="1"/>
    </xf>
    <xf numFmtId="0" fontId="10" fillId="0" borderId="5" xfId="2" applyFont="1" applyBorder="1" applyAlignment="1" applyProtection="1">
      <alignment vertical="top" wrapText="1"/>
    </xf>
    <xf numFmtId="0" fontId="7" fillId="0" borderId="4" xfId="2" applyFont="1" applyBorder="1" applyAlignment="1" applyProtection="1">
      <alignment horizontal="left" vertical="center" wrapText="1"/>
    </xf>
    <xf numFmtId="0" fontId="7" fillId="0" borderId="4" xfId="0" applyFont="1" applyBorder="1" applyAlignment="1" applyProtection="1">
      <alignment vertical="top"/>
    </xf>
    <xf numFmtId="0" fontId="15" fillId="0" borderId="4" xfId="0" applyFont="1" applyBorder="1" applyProtection="1"/>
    <xf numFmtId="0" fontId="7" fillId="0" borderId="4" xfId="0" applyFont="1" applyBorder="1" applyProtection="1"/>
    <xf numFmtId="49" fontId="16" fillId="0" borderId="4" xfId="0" applyNumberFormat="1" applyFont="1" applyBorder="1" applyAlignment="1" applyProtection="1">
      <alignment horizontal="center" vertical="top" wrapText="1"/>
    </xf>
    <xf numFmtId="49" fontId="16" fillId="0" borderId="5" xfId="0" applyNumberFormat="1" applyFont="1" applyBorder="1" applyAlignment="1" applyProtection="1">
      <alignment horizontal="center" vertical="top" wrapText="1"/>
    </xf>
    <xf numFmtId="49" fontId="16" fillId="0" borderId="13" xfId="0" applyNumberFormat="1" applyFont="1" applyBorder="1" applyAlignment="1" applyProtection="1">
      <alignment horizontal="center" vertical="top" wrapText="1"/>
    </xf>
    <xf numFmtId="0" fontId="7" fillId="0" borderId="4" xfId="0" applyFont="1" applyBorder="1" applyAlignment="1" applyProtection="1">
      <alignment horizontal="left"/>
    </xf>
    <xf numFmtId="167" fontId="16" fillId="0" borderId="4" xfId="0" applyNumberFormat="1" applyFont="1" applyBorder="1" applyAlignment="1" applyProtection="1">
      <alignment horizontal="center" vertical="top" wrapText="1"/>
    </xf>
    <xf numFmtId="167" fontId="7" fillId="0" borderId="0" xfId="0" applyNumberFormat="1" applyFont="1" applyAlignment="1" applyProtection="1">
      <alignment vertical="top" wrapText="1"/>
    </xf>
    <xf numFmtId="0" fontId="7" fillId="0" borderId="4" xfId="0" applyFont="1" applyBorder="1" applyAlignment="1" applyProtection="1">
      <alignment horizontal="left" vertical="top" wrapText="1" readingOrder="1"/>
    </xf>
    <xf numFmtId="49" fontId="7" fillId="0" borderId="13" xfId="2" applyNumberFormat="1" applyFont="1" applyBorder="1" applyAlignment="1" applyProtection="1">
      <alignment horizontal="center" vertical="top" wrapText="1"/>
    </xf>
    <xf numFmtId="0" fontId="7" fillId="0" borderId="7" xfId="2" applyFont="1" applyBorder="1" applyAlignment="1" applyProtection="1">
      <alignment horizontal="left" vertical="center"/>
    </xf>
    <xf numFmtId="0" fontId="7" fillId="0" borderId="7" xfId="2" applyFont="1" applyBorder="1" applyAlignment="1" applyProtection="1">
      <alignment horizontal="center" vertical="center"/>
    </xf>
    <xf numFmtId="0" fontId="7" fillId="0" borderId="0" xfId="2" applyFont="1" applyAlignment="1" applyProtection="1">
      <alignment horizontal="left" vertical="top" wrapText="1"/>
    </xf>
    <xf numFmtId="0" fontId="7" fillId="2" borderId="10" xfId="2" applyFont="1" applyFill="1" applyBorder="1" applyAlignment="1" applyProtection="1">
      <alignment horizontal="center" vertical="top" wrapText="1"/>
    </xf>
    <xf numFmtId="1" fontId="7" fillId="2" borderId="10" xfId="2" applyNumberFormat="1" applyFont="1" applyFill="1" applyBorder="1" applyAlignment="1" applyProtection="1">
      <alignment horizontal="center" vertical="top" wrapText="1"/>
    </xf>
    <xf numFmtId="49" fontId="7" fillId="0" borderId="14" xfId="2" applyNumberFormat="1" applyFont="1" applyBorder="1" applyAlignment="1" applyProtection="1">
      <alignment horizontal="left" vertical="center" wrapText="1"/>
    </xf>
    <xf numFmtId="0" fontId="7" fillId="0" borderId="14" xfId="2" applyFont="1" applyBorder="1" applyAlignment="1" applyProtection="1">
      <alignment horizontal="center" vertical="top" wrapText="1"/>
    </xf>
    <xf numFmtId="49" fontId="7" fillId="0" borderId="7" xfId="2" applyNumberFormat="1" applyFont="1" applyBorder="1" applyAlignment="1" applyProtection="1">
      <alignment horizontal="center" vertical="top" wrapText="1"/>
    </xf>
    <xf numFmtId="0" fontId="0" fillId="3" borderId="4" xfId="0" applyFill="1" applyBorder="1" applyAlignment="1" applyProtection="1">
      <alignment horizontal="left" vertical="center"/>
    </xf>
    <xf numFmtId="0" fontId="19" fillId="3" borderId="5" xfId="0" applyFont="1" applyFill="1" applyBorder="1" applyAlignment="1" applyProtection="1">
      <alignment horizontal="left" vertical="center"/>
    </xf>
    <xf numFmtId="0" fontId="0" fillId="3" borderId="0" xfId="0" applyFill="1" applyAlignment="1" applyProtection="1">
      <alignment horizontal="center" vertical="top"/>
    </xf>
    <xf numFmtId="1" fontId="0" fillId="3" borderId="4" xfId="0" applyNumberFormat="1" applyFill="1" applyBorder="1" applyAlignment="1" applyProtection="1">
      <alignment horizontal="center" vertical="top"/>
    </xf>
    <xf numFmtId="0" fontId="27" fillId="3" borderId="5" xfId="0" applyFont="1" applyFill="1" applyBorder="1" applyAlignment="1" applyProtection="1">
      <alignment horizontal="left" vertical="center"/>
    </xf>
    <xf numFmtId="0" fontId="27" fillId="3" borderId="0" xfId="0" applyFont="1" applyFill="1" applyAlignment="1" applyProtection="1">
      <alignment horizontal="left" vertical="center"/>
    </xf>
    <xf numFmtId="0" fontId="0" fillId="3" borderId="15" xfId="0" applyFill="1" applyBorder="1" applyAlignment="1" applyProtection="1">
      <alignment horizontal="center" vertical="top"/>
    </xf>
    <xf numFmtId="0" fontId="0" fillId="3" borderId="0" xfId="0" applyFill="1" applyAlignment="1" applyProtection="1">
      <alignment horizontal="left" vertical="center"/>
    </xf>
    <xf numFmtId="0" fontId="0" fillId="3" borderId="0" xfId="0" applyFill="1" applyAlignment="1" applyProtection="1">
      <alignment horizontal="left" vertical="center" wrapText="1"/>
    </xf>
    <xf numFmtId="0" fontId="0" fillId="3" borderId="5" xfId="0" applyFill="1" applyBorder="1" applyAlignment="1" applyProtection="1">
      <alignment horizontal="left" vertical="center"/>
    </xf>
    <xf numFmtId="0" fontId="33" fillId="3" borderId="5"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0" fillId="3" borderId="5" xfId="0" applyFill="1" applyBorder="1" applyAlignment="1" applyProtection="1">
      <alignment horizontal="left" vertical="center" wrapText="1"/>
    </xf>
    <xf numFmtId="0" fontId="24" fillId="3" borderId="0" xfId="0" applyFont="1" applyFill="1" applyAlignment="1" applyProtection="1">
      <alignment horizontal="left" vertical="center"/>
    </xf>
    <xf numFmtId="0" fontId="3" fillId="3" borderId="0" xfId="0" applyFont="1" applyFill="1" applyAlignment="1" applyProtection="1">
      <alignment horizontal="left" vertical="center"/>
    </xf>
    <xf numFmtId="0" fontId="24" fillId="3" borderId="5" xfId="0" applyFont="1" applyFill="1" applyBorder="1" applyAlignment="1" applyProtection="1">
      <alignment horizontal="left" vertical="center" wrapText="1"/>
    </xf>
    <xf numFmtId="0" fontId="3" fillId="3" borderId="15" xfId="0" applyFont="1" applyFill="1" applyBorder="1" applyAlignment="1" applyProtection="1">
      <alignment horizontal="center" vertical="top"/>
    </xf>
    <xf numFmtId="1" fontId="3" fillId="3" borderId="4" xfId="0" applyNumberFormat="1" applyFont="1" applyFill="1" applyBorder="1" applyAlignment="1" applyProtection="1">
      <alignment horizontal="center" vertical="top"/>
    </xf>
    <xf numFmtId="0" fontId="3" fillId="3" borderId="5" xfId="0" applyFont="1" applyFill="1" applyBorder="1" applyAlignment="1" applyProtection="1">
      <alignment horizontal="left" vertical="center" wrapText="1"/>
    </xf>
    <xf numFmtId="0" fontId="2" fillId="3" borderId="0" xfId="0" applyFont="1" applyFill="1" applyAlignment="1" applyProtection="1">
      <alignment horizontal="left" vertical="center"/>
    </xf>
    <xf numFmtId="0" fontId="2" fillId="3" borderId="5" xfId="0" applyFont="1" applyFill="1" applyBorder="1" applyAlignment="1" applyProtection="1">
      <alignment horizontal="left" vertical="center" wrapText="1"/>
    </xf>
    <xf numFmtId="0" fontId="2" fillId="3" borderId="15" xfId="0" applyFont="1" applyFill="1" applyBorder="1" applyAlignment="1" applyProtection="1">
      <alignment horizontal="center" vertical="top"/>
    </xf>
    <xf numFmtId="1" fontId="2" fillId="3" borderId="4" xfId="0" applyNumberFormat="1" applyFont="1" applyFill="1" applyBorder="1" applyAlignment="1" applyProtection="1">
      <alignment horizontal="center" vertical="top"/>
    </xf>
    <xf numFmtId="0" fontId="19" fillId="3" borderId="0" xfId="0" applyFont="1" applyFill="1" applyAlignment="1" applyProtection="1">
      <alignment horizontal="left" vertical="center" wrapText="1"/>
    </xf>
    <xf numFmtId="0" fontId="3" fillId="3" borderId="0" xfId="0" applyFont="1" applyFill="1" applyAlignment="1" applyProtection="1">
      <alignment horizontal="left" vertical="center" wrapText="1"/>
    </xf>
    <xf numFmtId="0" fontId="0" fillId="3" borderId="14" xfId="0" applyFill="1" applyBorder="1" applyAlignment="1" applyProtection="1">
      <alignment horizontal="center" vertical="top"/>
    </xf>
    <xf numFmtId="0" fontId="0" fillId="3" borderId="4" xfId="0" applyFill="1" applyBorder="1" applyAlignment="1" applyProtection="1">
      <alignment horizontal="center" vertical="top"/>
    </xf>
    <xf numFmtId="0" fontId="19" fillId="3" borderId="0" xfId="0" applyFont="1" applyFill="1" applyAlignment="1" applyProtection="1">
      <alignment horizontal="left" vertical="center"/>
    </xf>
    <xf numFmtId="0" fontId="3" fillId="3" borderId="4" xfId="0" applyFont="1" applyFill="1" applyBorder="1" applyAlignment="1" applyProtection="1">
      <alignment horizontal="center" vertical="top"/>
    </xf>
    <xf numFmtId="0" fontId="24" fillId="3" borderId="0" xfId="0" applyFont="1" applyFill="1" applyAlignment="1" applyProtection="1">
      <alignment horizontal="left" vertical="center" wrapText="1"/>
    </xf>
    <xf numFmtId="0" fontId="0" fillId="3" borderId="13" xfId="0" applyFill="1" applyBorder="1" applyAlignment="1" applyProtection="1">
      <alignment horizontal="center" vertical="top"/>
    </xf>
    <xf numFmtId="0" fontId="3" fillId="3" borderId="0" xfId="0" applyFont="1" applyFill="1" applyAlignment="1" applyProtection="1">
      <alignment vertical="center"/>
    </xf>
    <xf numFmtId="0" fontId="3" fillId="3" borderId="0" xfId="0" applyFont="1" applyFill="1" applyProtection="1"/>
    <xf numFmtId="0" fontId="0" fillId="3" borderId="0" xfId="0" applyFill="1" applyAlignment="1" applyProtection="1">
      <alignment vertical="center"/>
    </xf>
    <xf numFmtId="0" fontId="0" fillId="3" borderId="0" xfId="0" applyFill="1" applyProtection="1"/>
    <xf numFmtId="0" fontId="0" fillId="3" borderId="0" xfId="0" applyFill="1" applyAlignment="1" applyProtection="1">
      <alignment wrapText="1"/>
    </xf>
    <xf numFmtId="0" fontId="3" fillId="3" borderId="0" xfId="0" applyFont="1" applyFill="1" applyAlignment="1" applyProtection="1">
      <alignment wrapText="1"/>
    </xf>
    <xf numFmtId="0" fontId="27" fillId="3" borderId="0" xfId="0" applyFont="1" applyFill="1" applyProtection="1"/>
    <xf numFmtId="0" fontId="19" fillId="3" borderId="0" xfId="0" applyFont="1" applyFill="1" applyAlignment="1" applyProtection="1">
      <alignment vertical="center" wrapText="1"/>
    </xf>
    <xf numFmtId="0" fontId="19" fillId="3" borderId="0" xfId="0" applyFont="1" applyFill="1" applyAlignment="1" applyProtection="1">
      <alignment wrapText="1"/>
    </xf>
    <xf numFmtId="0" fontId="27" fillId="3" borderId="0" xfId="0" applyFont="1" applyFill="1" applyAlignment="1" applyProtection="1">
      <alignment wrapText="1"/>
    </xf>
    <xf numFmtId="49" fontId="7" fillId="0" borderId="13" xfId="2" applyNumberFormat="1" applyFont="1" applyBorder="1" applyAlignment="1" applyProtection="1">
      <alignment horizontal="left" vertical="center" wrapText="1"/>
    </xf>
    <xf numFmtId="0" fontId="7" fillId="0" borderId="5" xfId="0" applyFont="1" applyBorder="1" applyProtection="1"/>
    <xf numFmtId="0" fontId="7" fillId="0" borderId="15" xfId="0" applyFont="1" applyBorder="1" applyAlignment="1" applyProtection="1">
      <alignment horizontal="center" vertical="top"/>
    </xf>
    <xf numFmtId="1" fontId="7" fillId="0" borderId="6" xfId="2" applyNumberFormat="1" applyFont="1" applyBorder="1" applyAlignment="1" applyProtection="1">
      <alignment horizontal="right" vertical="center" wrapText="1"/>
    </xf>
    <xf numFmtId="1" fontId="7" fillId="0" borderId="9" xfId="2" applyNumberFormat="1" applyFont="1" applyBorder="1" applyAlignment="1" applyProtection="1">
      <alignment horizontal="right" vertical="center" wrapText="1"/>
    </xf>
    <xf numFmtId="1" fontId="4" fillId="0" borderId="0" xfId="2" applyNumberFormat="1" applyFont="1" applyProtection="1"/>
    <xf numFmtId="0" fontId="10" fillId="0" borderId="10" xfId="0" applyFont="1" applyBorder="1" applyAlignment="1" applyProtection="1">
      <alignment vertical="center"/>
    </xf>
    <xf numFmtId="0" fontId="13" fillId="0" borderId="1" xfId="0" applyFont="1" applyBorder="1" applyProtection="1"/>
    <xf numFmtId="0" fontId="13" fillId="0" borderId="1" xfId="0" applyFont="1" applyBorder="1" applyAlignment="1" applyProtection="1">
      <alignment horizontal="center" vertical="top"/>
    </xf>
    <xf numFmtId="1" fontId="13" fillId="0" borderId="1" xfId="0" applyNumberFormat="1" applyFont="1" applyBorder="1" applyProtection="1"/>
    <xf numFmtId="0" fontId="12" fillId="0" borderId="7" xfId="0" applyFont="1" applyBorder="1" applyProtection="1"/>
    <xf numFmtId="0" fontId="12" fillId="0" borderId="8" xfId="0" applyFont="1" applyBorder="1" applyProtection="1"/>
    <xf numFmtId="0" fontId="12" fillId="0" borderId="9" xfId="0" applyFont="1" applyBorder="1" applyProtection="1"/>
    <xf numFmtId="0" fontId="10" fillId="0" borderId="9" xfId="0" applyFont="1" applyBorder="1" applyAlignment="1" applyProtection="1">
      <alignment horizontal="center" vertical="top"/>
    </xf>
    <xf numFmtId="0" fontId="12" fillId="0" borderId="9" xfId="0" applyFont="1" applyBorder="1" applyAlignment="1" applyProtection="1">
      <alignment horizontal="center" vertical="top"/>
    </xf>
    <xf numFmtId="1" fontId="12" fillId="0" borderId="9" xfId="0" applyNumberFormat="1" applyFont="1" applyBorder="1" applyProtection="1"/>
    <xf numFmtId="0" fontId="10" fillId="0" borderId="10" xfId="0" applyFont="1" applyBorder="1" applyAlignment="1" applyProtection="1">
      <alignment horizontal="center" vertical="top" wrapText="1"/>
    </xf>
    <xf numFmtId="0" fontId="10" fillId="0" borderId="11" xfId="0" applyFont="1" applyBorder="1" applyAlignment="1" applyProtection="1">
      <alignment horizontal="center" vertical="top" wrapText="1"/>
    </xf>
    <xf numFmtId="0" fontId="10" fillId="0" borderId="1" xfId="0" applyFont="1" applyBorder="1" applyAlignment="1" applyProtection="1">
      <alignment horizontal="center" vertical="top" wrapText="1"/>
    </xf>
    <xf numFmtId="1" fontId="10" fillId="0" borderId="1" xfId="0" applyNumberFormat="1" applyFont="1" applyBorder="1" applyAlignment="1" applyProtection="1">
      <alignment horizontal="center" vertical="top" wrapText="1"/>
    </xf>
    <xf numFmtId="0" fontId="7" fillId="0" borderId="2" xfId="0" applyFont="1" applyBorder="1" applyAlignment="1" applyProtection="1">
      <alignment horizontal="left" vertical="top" wrapText="1"/>
    </xf>
    <xf numFmtId="18" fontId="7" fillId="0" borderId="12" xfId="0" applyNumberFormat="1" applyFont="1" applyBorder="1" applyAlignment="1" applyProtection="1">
      <alignment horizontal="center" vertical="top" wrapText="1"/>
    </xf>
    <xf numFmtId="0" fontId="7" fillId="0" borderId="6" xfId="0" applyFont="1" applyBorder="1" applyAlignment="1" applyProtection="1">
      <alignment horizontal="left" vertical="top" wrapText="1"/>
    </xf>
    <xf numFmtId="0" fontId="7" fillId="0" borderId="6" xfId="0" applyFont="1" applyBorder="1" applyAlignment="1" applyProtection="1">
      <alignment horizontal="center" vertical="top" wrapText="1"/>
    </xf>
    <xf numFmtId="1" fontId="7" fillId="0" borderId="12" xfId="0" applyNumberFormat="1" applyFont="1" applyBorder="1" applyAlignment="1" applyProtection="1">
      <alignment horizontal="left" vertical="top" wrapText="1"/>
    </xf>
    <xf numFmtId="0" fontId="7" fillId="0" borderId="12" xfId="0" applyFont="1" applyBorder="1" applyAlignment="1" applyProtection="1">
      <alignment horizontal="center" vertical="top" wrapText="1"/>
    </xf>
    <xf numFmtId="1" fontId="7" fillId="0" borderId="6" xfId="0" applyNumberFormat="1" applyFont="1" applyBorder="1" applyAlignment="1" applyProtection="1">
      <alignment horizontal="left" vertical="top"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left" vertical="center" wrapText="1"/>
    </xf>
    <xf numFmtId="0" fontId="10" fillId="0" borderId="9" xfId="0" applyFont="1" applyBorder="1" applyAlignment="1" applyProtection="1">
      <alignment horizontal="center" vertical="top" wrapText="1"/>
    </xf>
    <xf numFmtId="1" fontId="10" fillId="0" borderId="9" xfId="0" applyNumberFormat="1" applyFont="1" applyBorder="1" applyAlignment="1" applyProtection="1">
      <alignment horizontal="left" vertical="center" wrapText="1"/>
    </xf>
    <xf numFmtId="0" fontId="7" fillId="0" borderId="7" xfId="0" applyFont="1" applyBorder="1" applyAlignment="1" applyProtection="1">
      <alignment vertical="top" wrapText="1"/>
    </xf>
    <xf numFmtId="0" fontId="7" fillId="0" borderId="9" xfId="0" applyFont="1" applyBorder="1" applyAlignment="1" applyProtection="1">
      <alignment vertical="top" wrapText="1"/>
    </xf>
    <xf numFmtId="0" fontId="10" fillId="0" borderId="9" xfId="0" applyFont="1" applyBorder="1" applyAlignment="1" applyProtection="1">
      <alignment vertical="top" wrapText="1"/>
    </xf>
    <xf numFmtId="0" fontId="7" fillId="0" borderId="9" xfId="0" applyFont="1" applyBorder="1" applyAlignment="1" applyProtection="1">
      <alignment horizontal="center" vertical="top" wrapText="1"/>
    </xf>
    <xf numFmtId="1" fontId="7" fillId="0" borderId="9" xfId="0" applyNumberFormat="1" applyFont="1" applyBorder="1" applyAlignment="1" applyProtection="1">
      <alignment vertical="top" wrapText="1"/>
    </xf>
    <xf numFmtId="0" fontId="3" fillId="0" borderId="10" xfId="2" applyBorder="1" applyAlignment="1" applyProtection="1">
      <alignment vertical="top"/>
    </xf>
    <xf numFmtId="0" fontId="3" fillId="0" borderId="1" xfId="2" applyBorder="1" applyAlignment="1" applyProtection="1">
      <alignment vertical="top"/>
    </xf>
    <xf numFmtId="0" fontId="3" fillId="0" borderId="2" xfId="2" applyBorder="1" applyAlignment="1" applyProtection="1">
      <alignment vertical="top"/>
    </xf>
    <xf numFmtId="0" fontId="24" fillId="0" borderId="6" xfId="2" applyFont="1" applyBorder="1" applyAlignment="1" applyProtection="1">
      <alignment vertical="top"/>
    </xf>
    <xf numFmtId="0" fontId="3" fillId="0" borderId="6" xfId="2" applyBorder="1" applyAlignment="1" applyProtection="1">
      <alignment horizontal="center" vertical="top"/>
    </xf>
    <xf numFmtId="1" fontId="3" fillId="0" borderId="6" xfId="2" applyNumberFormat="1" applyBorder="1" applyAlignment="1" applyProtection="1">
      <alignment vertical="top"/>
    </xf>
    <xf numFmtId="0" fontId="3" fillId="0" borderId="7" xfId="2" applyBorder="1" applyAlignment="1" applyProtection="1">
      <alignment vertical="top"/>
    </xf>
    <xf numFmtId="0" fontId="3" fillId="0" borderId="9" xfId="2" applyBorder="1" applyAlignment="1" applyProtection="1">
      <alignment vertical="top"/>
    </xf>
    <xf numFmtId="0" fontId="3" fillId="0" borderId="9" xfId="2" applyBorder="1" applyAlignment="1" applyProtection="1">
      <alignment horizontal="center" vertical="top"/>
    </xf>
    <xf numFmtId="1" fontId="3" fillId="0" borderId="9" xfId="2" applyNumberFormat="1" applyBorder="1" applyAlignment="1" applyProtection="1">
      <alignment vertical="top"/>
    </xf>
    <xf numFmtId="4" fontId="3" fillId="0" borderId="9" xfId="2" applyNumberFormat="1" applyBorder="1" applyAlignment="1" applyProtection="1">
      <alignment vertical="top"/>
    </xf>
    <xf numFmtId="164" fontId="3" fillId="0" borderId="8" xfId="2" applyNumberFormat="1" applyBorder="1" applyAlignment="1" applyProtection="1">
      <alignment vertical="top"/>
    </xf>
    <xf numFmtId="0" fontId="3" fillId="0" borderId="0" xfId="2" applyAlignment="1" applyProtection="1">
      <alignment vertical="top"/>
    </xf>
    <xf numFmtId="0" fontId="3" fillId="0" borderId="0" xfId="2" applyAlignment="1" applyProtection="1">
      <alignment horizontal="center" vertical="top"/>
    </xf>
    <xf numFmtId="1" fontId="3" fillId="0" borderId="0" xfId="2" applyNumberFormat="1" applyAlignment="1" applyProtection="1">
      <alignment vertical="top"/>
    </xf>
    <xf numFmtId="4" fontId="3" fillId="0" borderId="0" xfId="2" applyNumberFormat="1" applyAlignment="1" applyProtection="1">
      <alignment vertical="top"/>
    </xf>
    <xf numFmtId="164" fontId="3" fillId="0" borderId="5" xfId="2" applyNumberFormat="1" applyBorder="1" applyAlignment="1" applyProtection="1">
      <alignment vertical="top"/>
    </xf>
    <xf numFmtId="1" fontId="6" fillId="0" borderId="1" xfId="2" applyNumberFormat="1" applyFont="1" applyBorder="1" applyProtection="1"/>
    <xf numFmtId="4" fontId="6" fillId="0" borderId="1" xfId="2" applyNumberFormat="1" applyFont="1" applyBorder="1" applyProtection="1"/>
    <xf numFmtId="164" fontId="7" fillId="0" borderId="11" xfId="2" applyNumberFormat="1" applyFont="1" applyBorder="1" applyAlignment="1" applyProtection="1">
      <alignment horizontal="right" vertical="top"/>
    </xf>
    <xf numFmtId="4" fontId="7" fillId="2" borderId="2" xfId="2" applyNumberFormat="1" applyFont="1" applyFill="1" applyBorder="1" applyAlignment="1" applyProtection="1">
      <alignment horizontal="center" vertical="top" wrapText="1"/>
    </xf>
    <xf numFmtId="164" fontId="7" fillId="2" borderId="3" xfId="2" applyNumberFormat="1" applyFont="1" applyFill="1" applyBorder="1" applyAlignment="1" applyProtection="1">
      <alignment horizontal="center" vertical="top" wrapText="1"/>
    </xf>
    <xf numFmtId="170" fontId="7" fillId="0" borderId="5" xfId="2" applyNumberFormat="1" applyFont="1" applyBorder="1" applyAlignment="1" applyProtection="1">
      <alignment horizontal="right" vertical="top" wrapText="1"/>
    </xf>
    <xf numFmtId="164" fontId="7" fillId="0" borderId="5" xfId="2" applyNumberFormat="1" applyFont="1" applyBorder="1" applyAlignment="1" applyProtection="1">
      <alignment horizontal="right" vertical="top" wrapText="1"/>
    </xf>
    <xf numFmtId="164" fontId="7" fillId="0" borderId="5" xfId="2" applyNumberFormat="1" applyFont="1" applyBorder="1" applyAlignment="1" applyProtection="1">
      <alignment vertical="top" wrapText="1"/>
    </xf>
    <xf numFmtId="164" fontId="7" fillId="3" borderId="5" xfId="2" applyNumberFormat="1" applyFont="1" applyFill="1" applyBorder="1" applyAlignment="1" applyProtection="1">
      <alignment horizontal="right" vertical="top" wrapText="1"/>
    </xf>
    <xf numFmtId="164" fontId="7" fillId="0" borderId="3" xfId="2" applyNumberFormat="1" applyFont="1" applyBorder="1" applyAlignment="1" applyProtection="1">
      <alignment horizontal="right" vertical="top" wrapText="1"/>
    </xf>
    <xf numFmtId="164" fontId="7" fillId="0" borderId="8" xfId="2" applyNumberFormat="1" applyFont="1" applyBorder="1" applyAlignment="1" applyProtection="1">
      <alignment horizontal="right" vertical="top" wrapText="1"/>
    </xf>
    <xf numFmtId="164" fontId="7" fillId="2" borderId="3" xfId="2" applyNumberFormat="1" applyFont="1" applyFill="1" applyBorder="1" applyAlignment="1" applyProtection="1">
      <alignment horizontal="right" vertical="top" wrapText="1"/>
    </xf>
    <xf numFmtId="164" fontId="11" fillId="0" borderId="5" xfId="2" applyNumberFormat="1" applyFont="1" applyBorder="1" applyAlignment="1" applyProtection="1">
      <alignment horizontal="right" vertical="top"/>
    </xf>
    <xf numFmtId="169" fontId="7" fillId="0" borderId="4" xfId="9" applyFont="1" applyFill="1" applyBorder="1" applyAlignment="1" applyProtection="1">
      <alignment horizontal="right" vertical="top"/>
    </xf>
    <xf numFmtId="169" fontId="7" fillId="3" borderId="4" xfId="9" applyFont="1" applyFill="1" applyBorder="1" applyAlignment="1" applyProtection="1">
      <alignment horizontal="right" vertical="top"/>
    </xf>
    <xf numFmtId="169" fontId="21" fillId="3" borderId="4" xfId="0" applyNumberFormat="1" applyFont="1" applyFill="1" applyBorder="1" applyAlignment="1" applyProtection="1">
      <alignment horizontal="right" vertical="top"/>
    </xf>
    <xf numFmtId="169" fontId="21" fillId="0" borderId="4" xfId="0" applyNumberFormat="1" applyFont="1" applyBorder="1" applyAlignment="1" applyProtection="1">
      <alignment horizontal="right" vertical="top"/>
    </xf>
    <xf numFmtId="169" fontId="7" fillId="0" borderId="4" xfId="9" applyFont="1" applyBorder="1" applyAlignment="1" applyProtection="1">
      <alignment horizontal="right" vertical="top"/>
    </xf>
    <xf numFmtId="169" fontId="7" fillId="3" borderId="4" xfId="0" applyNumberFormat="1" applyFont="1" applyFill="1" applyBorder="1" applyAlignment="1" applyProtection="1">
      <alignment horizontal="right" vertical="top"/>
    </xf>
    <xf numFmtId="170" fontId="7" fillId="0" borderId="4" xfId="2" applyNumberFormat="1" applyFont="1" applyBorder="1" applyAlignment="1" applyProtection="1">
      <alignment horizontal="right" vertical="top" wrapText="1"/>
    </xf>
    <xf numFmtId="164" fontId="7" fillId="0" borderId="11" xfId="2" applyNumberFormat="1" applyFont="1" applyBorder="1" applyAlignment="1" applyProtection="1">
      <alignment horizontal="right" vertical="top" wrapText="1"/>
    </xf>
    <xf numFmtId="0" fontId="7" fillId="0" borderId="0" xfId="2" applyFont="1" applyAlignment="1" applyProtection="1">
      <alignment horizontal="right" vertical="top" wrapText="1"/>
    </xf>
    <xf numFmtId="164" fontId="7" fillId="0" borderId="12" xfId="2" applyNumberFormat="1" applyFont="1" applyBorder="1" applyAlignment="1" applyProtection="1">
      <alignment horizontal="right" vertical="top" wrapText="1"/>
    </xf>
    <xf numFmtId="164" fontId="7" fillId="2" borderId="12" xfId="2" applyNumberFormat="1" applyFont="1" applyFill="1" applyBorder="1" applyAlignment="1" applyProtection="1">
      <alignment horizontal="right" vertical="top" wrapText="1"/>
    </xf>
    <xf numFmtId="164" fontId="7" fillId="0" borderId="14" xfId="2" applyNumberFormat="1" applyFont="1" applyBorder="1" applyAlignment="1" applyProtection="1">
      <alignment horizontal="right" vertical="top" wrapText="1"/>
    </xf>
    <xf numFmtId="164" fontId="7" fillId="0" borderId="4" xfId="2" applyNumberFormat="1" applyFont="1" applyBorder="1" applyAlignment="1" applyProtection="1">
      <alignment horizontal="right" vertical="top" wrapText="1"/>
    </xf>
    <xf numFmtId="164" fontId="7" fillId="0" borderId="13" xfId="2" applyNumberFormat="1" applyFont="1" applyBorder="1" applyAlignment="1" applyProtection="1">
      <alignment horizontal="right" vertical="top" wrapText="1"/>
    </xf>
    <xf numFmtId="164" fontId="14" fillId="0" borderId="13" xfId="2" applyNumberFormat="1" applyFont="1" applyBorder="1" applyAlignment="1" applyProtection="1">
      <alignment horizontal="right" vertical="top"/>
    </xf>
    <xf numFmtId="164" fontId="7" fillId="2" borderId="13" xfId="2" applyNumberFormat="1" applyFont="1" applyFill="1" applyBorder="1" applyAlignment="1" applyProtection="1">
      <alignment horizontal="right" vertical="top" wrapText="1"/>
    </xf>
    <xf numFmtId="4" fontId="7" fillId="0" borderId="6" xfId="2" applyNumberFormat="1" applyFont="1" applyBorder="1" applyAlignment="1" applyProtection="1">
      <alignment horizontal="right" vertical="center" wrapText="1"/>
    </xf>
    <xf numFmtId="164" fontId="7" fillId="0" borderId="3" xfId="2" applyNumberFormat="1" applyFont="1" applyBorder="1" applyAlignment="1" applyProtection="1">
      <alignment horizontal="right" vertical="center" wrapText="1"/>
    </xf>
    <xf numFmtId="4" fontId="7" fillId="0" borderId="9" xfId="2" applyNumberFormat="1" applyFont="1" applyBorder="1" applyAlignment="1" applyProtection="1">
      <alignment horizontal="right" vertical="center" wrapText="1"/>
    </xf>
    <xf numFmtId="164" fontId="7" fillId="0" borderId="8" xfId="2" applyNumberFormat="1" applyFont="1" applyBorder="1" applyAlignment="1" applyProtection="1">
      <alignment horizontal="right" vertical="center" wrapText="1"/>
    </xf>
    <xf numFmtId="4" fontId="4" fillId="0" borderId="0" xfId="2" applyNumberFormat="1" applyFont="1" applyProtection="1"/>
    <xf numFmtId="0" fontId="10" fillId="0" borderId="7" xfId="0" applyFont="1" applyBorder="1" applyAlignment="1" applyProtection="1">
      <alignment horizontal="center" vertical="top" wrapText="1"/>
    </xf>
    <xf numFmtId="0" fontId="10" fillId="0" borderId="8" xfId="0" applyFont="1" applyBorder="1" applyAlignment="1" applyProtection="1">
      <alignment horizontal="center" vertical="top" wrapText="1"/>
    </xf>
    <xf numFmtId="0" fontId="10" fillId="0" borderId="5" xfId="0" applyFont="1" applyBorder="1" applyAlignment="1" applyProtection="1">
      <alignment horizontal="center" vertical="top" wrapText="1"/>
    </xf>
    <xf numFmtId="164" fontId="7" fillId="0" borderId="12" xfId="0" applyNumberFormat="1" applyFont="1" applyBorder="1" applyAlignment="1" applyProtection="1">
      <alignment horizontal="right" vertical="top" wrapText="1"/>
    </xf>
    <xf numFmtId="0" fontId="10" fillId="0" borderId="2" xfId="0" applyFont="1" applyBorder="1" applyAlignment="1" applyProtection="1">
      <alignment horizontal="right" vertical="center" wrapText="1"/>
    </xf>
    <xf numFmtId="164" fontId="7" fillId="0" borderId="12" xfId="0" applyNumberFormat="1" applyFont="1" applyBorder="1" applyAlignment="1" applyProtection="1">
      <alignment horizontal="right" vertical="center" wrapText="1"/>
    </xf>
    <xf numFmtId="0" fontId="7" fillId="0" borderId="0" xfId="0" applyFont="1" applyAlignment="1" applyProtection="1">
      <alignment vertical="top" wrapText="1"/>
    </xf>
    <xf numFmtId="164" fontId="7" fillId="0" borderId="8" xfId="0" applyNumberFormat="1" applyFont="1" applyBorder="1" applyAlignment="1" applyProtection="1">
      <alignment vertical="top" wrapText="1"/>
    </xf>
    <xf numFmtId="0" fontId="7" fillId="0" borderId="2" xfId="0" applyFont="1" applyBorder="1" applyAlignment="1" applyProtection="1">
      <alignment vertical="top" wrapText="1"/>
    </xf>
    <xf numFmtId="164" fontId="7" fillId="0" borderId="12" xfId="0" applyNumberFormat="1" applyFont="1" applyBorder="1" applyAlignment="1" applyProtection="1">
      <alignment vertical="top" wrapText="1"/>
    </xf>
    <xf numFmtId="0" fontId="10" fillId="0" borderId="7" xfId="0" applyFont="1" applyBorder="1" applyAlignment="1" applyProtection="1">
      <alignment vertical="center" wrapText="1"/>
    </xf>
    <xf numFmtId="164" fontId="10" fillId="0" borderId="8" xfId="0" applyNumberFormat="1" applyFont="1" applyBorder="1" applyAlignment="1" applyProtection="1">
      <alignment horizontal="right" vertical="center" wrapText="1"/>
    </xf>
    <xf numFmtId="44" fontId="7" fillId="0" borderId="12" xfId="0" applyNumberFormat="1" applyFont="1" applyBorder="1" applyAlignment="1" applyProtection="1">
      <alignment vertical="top" wrapText="1"/>
    </xf>
    <xf numFmtId="4" fontId="3" fillId="0" borderId="2" xfId="2" applyNumberFormat="1" applyBorder="1" applyAlignment="1" applyProtection="1">
      <alignment vertical="top"/>
    </xf>
    <xf numFmtId="164" fontId="24" fillId="0" borderId="12" xfId="2" applyNumberFormat="1" applyFont="1" applyBorder="1" applyAlignment="1" applyProtection="1">
      <alignment vertical="top"/>
    </xf>
    <xf numFmtId="4" fontId="7" fillId="0" borderId="6" xfId="2" applyNumberFormat="1" applyFont="1" applyBorder="1" applyAlignment="1" applyProtection="1">
      <alignment horizontal="right" vertical="top" wrapText="1"/>
      <protection locked="0"/>
    </xf>
    <xf numFmtId="4" fontId="7" fillId="0" borderId="9" xfId="2" applyNumberFormat="1" applyFont="1" applyBorder="1" applyAlignment="1" applyProtection="1">
      <alignment horizontal="right" vertical="top" wrapText="1"/>
      <protection locked="0"/>
    </xf>
    <xf numFmtId="4" fontId="7" fillId="0" borderId="0" xfId="2" applyNumberFormat="1" applyFont="1" applyAlignment="1" applyProtection="1">
      <alignment horizontal="right" vertical="top" wrapText="1"/>
      <protection locked="0"/>
    </xf>
    <xf numFmtId="4" fontId="6" fillId="0" borderId="1" xfId="2" applyNumberFormat="1" applyFont="1" applyBorder="1" applyAlignment="1" applyProtection="1">
      <alignment horizontal="right" vertical="top"/>
      <protection locked="0"/>
    </xf>
    <xf numFmtId="4" fontId="7" fillId="2" borderId="2" xfId="2" applyNumberFormat="1" applyFont="1" applyFill="1" applyBorder="1" applyAlignment="1" applyProtection="1">
      <alignment horizontal="right" vertical="top" wrapText="1"/>
      <protection locked="0"/>
    </xf>
    <xf numFmtId="4" fontId="4" fillId="0" borderId="0" xfId="2" applyNumberFormat="1" applyFont="1" applyAlignment="1" applyProtection="1">
      <alignment horizontal="right" vertical="top"/>
      <protection locked="0"/>
    </xf>
    <xf numFmtId="43" fontId="21" fillId="0" borderId="0" xfId="3" applyFont="1" applyBorder="1" applyAlignment="1" applyProtection="1">
      <alignment horizontal="right" vertical="top"/>
      <protection locked="0"/>
    </xf>
    <xf numFmtId="9" fontId="21" fillId="3" borderId="0" xfId="3" applyNumberFormat="1" applyFont="1" applyFill="1" applyAlignment="1" applyProtection="1">
      <alignment horizontal="right" vertical="top"/>
      <protection locked="0"/>
    </xf>
    <xf numFmtId="43" fontId="21" fillId="3" borderId="4" xfId="3" applyFont="1" applyFill="1" applyBorder="1" applyAlignment="1" applyProtection="1">
      <alignment horizontal="right" vertical="top"/>
      <protection locked="0"/>
    </xf>
    <xf numFmtId="9" fontId="21" fillId="3" borderId="4" xfId="3" applyNumberFormat="1" applyFont="1" applyFill="1" applyBorder="1" applyAlignment="1" applyProtection="1">
      <alignment horizontal="right" vertical="top"/>
      <protection locked="0"/>
    </xf>
    <xf numFmtId="10" fontId="21" fillId="3" borderId="0" xfId="3" applyNumberFormat="1" applyFont="1" applyFill="1" applyAlignment="1" applyProtection="1">
      <alignment horizontal="right" vertical="top"/>
      <protection locked="0"/>
    </xf>
    <xf numFmtId="43" fontId="21" fillId="3" borderId="0" xfId="3" applyFont="1" applyFill="1" applyBorder="1" applyAlignment="1" applyProtection="1">
      <alignment horizontal="right" vertical="top"/>
      <protection locked="0"/>
    </xf>
    <xf numFmtId="4" fontId="7" fillId="0" borderId="13" xfId="2" applyNumberFormat="1" applyFont="1" applyBorder="1" applyAlignment="1" applyProtection="1">
      <alignment horizontal="right" vertical="top" wrapText="1"/>
      <protection locked="0"/>
    </xf>
    <xf numFmtId="170" fontId="0" fillId="0" borderId="4" xfId="0" applyNumberFormat="1" applyBorder="1" applyAlignment="1" applyProtection="1">
      <alignment horizontal="right" vertical="top"/>
      <protection locked="0"/>
    </xf>
    <xf numFmtId="9" fontId="0" fillId="0" borderId="4" xfId="1" applyFont="1" applyBorder="1" applyAlignment="1" applyProtection="1">
      <alignment horizontal="right" vertical="top"/>
      <protection locked="0"/>
    </xf>
    <xf numFmtId="4" fontId="7" fillId="0" borderId="3" xfId="2" applyNumberFormat="1" applyFont="1" applyBorder="1" applyAlignment="1" applyProtection="1">
      <alignment horizontal="right" vertical="top" wrapText="1"/>
      <protection locked="0"/>
    </xf>
    <xf numFmtId="4" fontId="4" fillId="0" borderId="4" xfId="2" applyNumberFormat="1" applyFont="1" applyBorder="1" applyAlignment="1" applyProtection="1">
      <alignment horizontal="right" vertical="top"/>
      <protection locked="0"/>
    </xf>
    <xf numFmtId="4" fontId="6" fillId="0" borderId="13" xfId="2" applyNumberFormat="1" applyFont="1" applyBorder="1" applyAlignment="1" applyProtection="1">
      <alignment horizontal="right" vertical="top"/>
      <protection locked="0"/>
    </xf>
    <xf numFmtId="4" fontId="7" fillId="2" borderId="3" xfId="2" applyNumberFormat="1" applyFont="1" applyFill="1" applyBorder="1" applyAlignment="1" applyProtection="1">
      <alignment horizontal="right" vertical="top" wrapText="1"/>
      <protection locked="0"/>
    </xf>
    <xf numFmtId="170" fontId="3" fillId="0" borderId="4" xfId="0" applyNumberFormat="1" applyFont="1" applyBorder="1" applyAlignment="1" applyProtection="1">
      <alignment horizontal="right" vertical="top"/>
      <protection locked="0"/>
    </xf>
    <xf numFmtId="170" fontId="0" fillId="3" borderId="4" xfId="0" applyNumberFormat="1" applyFill="1" applyBorder="1" applyAlignment="1" applyProtection="1">
      <alignment horizontal="right" vertical="top"/>
      <protection locked="0"/>
    </xf>
    <xf numFmtId="0" fontId="0" fillId="0" borderId="0" xfId="0" applyAlignment="1" applyProtection="1">
      <alignment horizontal="right" vertical="top"/>
      <protection locked="0"/>
    </xf>
    <xf numFmtId="0" fontId="3" fillId="0" borderId="0" xfId="0" applyFont="1" applyAlignment="1" applyProtection="1">
      <alignment horizontal="right" vertical="top"/>
      <protection locked="0"/>
    </xf>
    <xf numFmtId="170" fontId="3" fillId="0" borderId="0" xfId="0" applyNumberFormat="1" applyFont="1" applyAlignment="1" applyProtection="1">
      <alignment horizontal="right" vertical="top"/>
      <protection locked="0"/>
    </xf>
    <xf numFmtId="4" fontId="7" fillId="0" borderId="1" xfId="2" applyNumberFormat="1" applyFont="1" applyBorder="1" applyAlignment="1" applyProtection="1">
      <alignment horizontal="right" vertical="top" wrapText="1"/>
      <protection locked="0"/>
    </xf>
    <xf numFmtId="4" fontId="13" fillId="0" borderId="13" xfId="2" applyNumberFormat="1" applyFont="1" applyBorder="1" applyAlignment="1" applyProtection="1">
      <alignment horizontal="right" vertical="top"/>
      <protection locked="0"/>
    </xf>
    <xf numFmtId="4" fontId="7" fillId="2" borderId="10" xfId="2" applyNumberFormat="1" applyFont="1" applyFill="1" applyBorder="1" applyAlignment="1" applyProtection="1">
      <alignment horizontal="right" vertical="top" wrapText="1"/>
      <protection locked="0"/>
    </xf>
    <xf numFmtId="170" fontId="0" fillId="3" borderId="5" xfId="0" applyNumberFormat="1" applyFill="1" applyBorder="1" applyAlignment="1" applyProtection="1">
      <alignment horizontal="right" vertical="top"/>
      <protection locked="0"/>
    </xf>
    <xf numFmtId="170" fontId="3" fillId="3" borderId="5" xfId="0" applyNumberFormat="1" applyFont="1" applyFill="1" applyBorder="1" applyAlignment="1" applyProtection="1">
      <alignment horizontal="right" vertical="top"/>
      <protection locked="0"/>
    </xf>
    <xf numFmtId="170" fontId="2" fillId="3" borderId="5" xfId="0" applyNumberFormat="1" applyFont="1" applyFill="1" applyBorder="1" applyAlignment="1" applyProtection="1">
      <alignment horizontal="right" vertical="top"/>
      <protection locked="0"/>
    </xf>
  </cellXfs>
  <cellStyles count="12">
    <cellStyle name="Comma" xfId="3" builtinId="3"/>
    <cellStyle name="Comma 2" xfId="8" xr:uid="{631AC7DD-E420-45F5-8673-6CB87A767E2D}"/>
    <cellStyle name="Comma 2 2" xfId="5" xr:uid="{3E82E391-6A3A-4EA6-A492-76D676833C32}"/>
    <cellStyle name="Currency 2 2" xfId="9" xr:uid="{2B5C1929-1D4E-449B-B284-6284896A7E3A}"/>
    <cellStyle name="Normal" xfId="0" builtinId="0"/>
    <cellStyle name="Normal 2" xfId="2" xr:uid="{75BC57C5-14B6-4D79-B383-870033F3D9E8}"/>
    <cellStyle name="Normal 2 2" xfId="6" xr:uid="{77744DAF-386B-47B7-A2A5-BD9D653A81A4}"/>
    <cellStyle name="Normal 4" xfId="11" xr:uid="{06FE4F7B-FA7F-477B-A201-1C8A129FE51A}"/>
    <cellStyle name="Normal 4 2" xfId="4" xr:uid="{EEB38C2F-26E1-494E-9AE8-4F0B5BDAD0C9}"/>
    <cellStyle name="Normal 6" xfId="10" xr:uid="{6909CF8E-B543-462A-82AB-D434E45E96F2}"/>
    <cellStyle name="Normal 7 2" xfId="7" xr:uid="{CF32E085-196E-42DA-A11B-E6536D929F2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571500</xdr:colOff>
      <xdr:row>1414</xdr:row>
      <xdr:rowOff>0</xdr:rowOff>
    </xdr:from>
    <xdr:ext cx="184731" cy="264560"/>
    <xdr:sp macro="" textlink="">
      <xdr:nvSpPr>
        <xdr:cNvPr id="53" name="TextBox 52">
          <a:extLst>
            <a:ext uri="{FF2B5EF4-FFF2-40B4-BE49-F238E27FC236}">
              <a16:creationId xmlns:a16="http://schemas.microsoft.com/office/drawing/2014/main" id="{FA30501A-CCD1-47BA-9039-671734B35750}"/>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54" name="TextBox 53">
          <a:extLst>
            <a:ext uri="{FF2B5EF4-FFF2-40B4-BE49-F238E27FC236}">
              <a16:creationId xmlns:a16="http://schemas.microsoft.com/office/drawing/2014/main" id="{DEBCFC8D-B372-4188-8229-76628541983B}"/>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55" name="TextBox 54">
          <a:extLst>
            <a:ext uri="{FF2B5EF4-FFF2-40B4-BE49-F238E27FC236}">
              <a16:creationId xmlns:a16="http://schemas.microsoft.com/office/drawing/2014/main" id="{AED94045-DF66-49EE-B70C-59CA78E42D43}"/>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56" name="TextBox 55">
          <a:extLst>
            <a:ext uri="{FF2B5EF4-FFF2-40B4-BE49-F238E27FC236}">
              <a16:creationId xmlns:a16="http://schemas.microsoft.com/office/drawing/2014/main" id="{28BB2E81-F603-4E44-85E3-05EF773DDD9B}"/>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57" name="TextBox 56">
          <a:extLst>
            <a:ext uri="{FF2B5EF4-FFF2-40B4-BE49-F238E27FC236}">
              <a16:creationId xmlns:a16="http://schemas.microsoft.com/office/drawing/2014/main" id="{091118BF-B816-4D94-BEC5-C1DCA0309CAF}"/>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58" name="TextBox 57">
          <a:extLst>
            <a:ext uri="{FF2B5EF4-FFF2-40B4-BE49-F238E27FC236}">
              <a16:creationId xmlns:a16="http://schemas.microsoft.com/office/drawing/2014/main" id="{D49D4A7E-EB86-4475-A435-D6F8910D7F35}"/>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59" name="TextBox 58">
          <a:extLst>
            <a:ext uri="{FF2B5EF4-FFF2-40B4-BE49-F238E27FC236}">
              <a16:creationId xmlns:a16="http://schemas.microsoft.com/office/drawing/2014/main" id="{FB36B209-B3A0-4D09-A2D6-E397E730DDBE}"/>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0" name="TextBox 59">
          <a:extLst>
            <a:ext uri="{FF2B5EF4-FFF2-40B4-BE49-F238E27FC236}">
              <a16:creationId xmlns:a16="http://schemas.microsoft.com/office/drawing/2014/main" id="{522F3278-5E39-4B0D-9D4E-C2E688315D78}"/>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1" name="TextBox 60">
          <a:extLst>
            <a:ext uri="{FF2B5EF4-FFF2-40B4-BE49-F238E27FC236}">
              <a16:creationId xmlns:a16="http://schemas.microsoft.com/office/drawing/2014/main" id="{EC878B72-58A9-4853-A550-E12B744EF88B}"/>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2" name="TextBox 61">
          <a:extLst>
            <a:ext uri="{FF2B5EF4-FFF2-40B4-BE49-F238E27FC236}">
              <a16:creationId xmlns:a16="http://schemas.microsoft.com/office/drawing/2014/main" id="{0AEB6EA7-BA2A-49FA-822C-3424A918E8EE}"/>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3" name="TextBox 62">
          <a:extLst>
            <a:ext uri="{FF2B5EF4-FFF2-40B4-BE49-F238E27FC236}">
              <a16:creationId xmlns:a16="http://schemas.microsoft.com/office/drawing/2014/main" id="{59B8175E-4EE5-4F7B-8485-263525F9D8FB}"/>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4" name="TextBox 63">
          <a:extLst>
            <a:ext uri="{FF2B5EF4-FFF2-40B4-BE49-F238E27FC236}">
              <a16:creationId xmlns:a16="http://schemas.microsoft.com/office/drawing/2014/main" id="{529EFC6C-77CC-4437-A88C-048711CEA87E}"/>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5" name="TextBox 64">
          <a:extLst>
            <a:ext uri="{FF2B5EF4-FFF2-40B4-BE49-F238E27FC236}">
              <a16:creationId xmlns:a16="http://schemas.microsoft.com/office/drawing/2014/main" id="{1AC2415B-3536-49F6-9D5C-9A0BEFB8751F}"/>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1413</xdr:row>
      <xdr:rowOff>0</xdr:rowOff>
    </xdr:from>
    <xdr:ext cx="184731" cy="264560"/>
    <xdr:sp macro="" textlink="">
      <xdr:nvSpPr>
        <xdr:cNvPr id="66" name="TextBox 65">
          <a:extLst>
            <a:ext uri="{FF2B5EF4-FFF2-40B4-BE49-F238E27FC236}">
              <a16:creationId xmlns:a16="http://schemas.microsoft.com/office/drawing/2014/main" id="{4BD8C42B-307D-4F82-8AE3-44AAF77EAEB6}"/>
            </a:ext>
          </a:extLst>
        </xdr:cNvPr>
        <xdr:cNvSpPr txBox="1"/>
      </xdr:nvSpPr>
      <xdr:spPr>
        <a:xfrm>
          <a:off x="2038350" y="1218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1407</xdr:row>
      <xdr:rowOff>0</xdr:rowOff>
    </xdr:from>
    <xdr:ext cx="184731" cy="264560"/>
    <xdr:sp macro="" textlink="">
      <xdr:nvSpPr>
        <xdr:cNvPr id="67" name="TextBox 66">
          <a:extLst>
            <a:ext uri="{FF2B5EF4-FFF2-40B4-BE49-F238E27FC236}">
              <a16:creationId xmlns:a16="http://schemas.microsoft.com/office/drawing/2014/main" id="{EFEE22F0-B847-48B6-8430-31B0BD3C3661}"/>
            </a:ext>
          </a:extLst>
        </xdr:cNvPr>
        <xdr:cNvSpPr txBox="1"/>
      </xdr:nvSpPr>
      <xdr:spPr>
        <a:xfrm>
          <a:off x="2038350" y="1202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1222</xdr:row>
      <xdr:rowOff>0</xdr:rowOff>
    </xdr:from>
    <xdr:ext cx="184731" cy="264560"/>
    <xdr:sp macro="" textlink="">
      <xdr:nvSpPr>
        <xdr:cNvPr id="68" name="TextBox 67">
          <a:extLst>
            <a:ext uri="{FF2B5EF4-FFF2-40B4-BE49-F238E27FC236}">
              <a16:creationId xmlns:a16="http://schemas.microsoft.com/office/drawing/2014/main" id="{5AF0497D-EAFA-4C89-9846-BAD3F475486D}"/>
            </a:ext>
          </a:extLst>
        </xdr:cNvPr>
        <xdr:cNvSpPr txBox="1"/>
      </xdr:nvSpPr>
      <xdr:spPr>
        <a:xfrm>
          <a:off x="2038350" y="1200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1410</xdr:row>
      <xdr:rowOff>0</xdr:rowOff>
    </xdr:from>
    <xdr:ext cx="184731" cy="264560"/>
    <xdr:sp macro="" textlink="">
      <xdr:nvSpPr>
        <xdr:cNvPr id="69" name="TextBox 68">
          <a:extLst>
            <a:ext uri="{FF2B5EF4-FFF2-40B4-BE49-F238E27FC236}">
              <a16:creationId xmlns:a16="http://schemas.microsoft.com/office/drawing/2014/main" id="{05CE3718-EE6C-498D-9542-619F7461FC84}"/>
            </a:ext>
          </a:extLst>
        </xdr:cNvPr>
        <xdr:cNvSpPr txBox="1"/>
      </xdr:nvSpPr>
      <xdr:spPr>
        <a:xfrm>
          <a:off x="2038350" y="1211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0" name="TextBox 69">
          <a:extLst>
            <a:ext uri="{FF2B5EF4-FFF2-40B4-BE49-F238E27FC236}">
              <a16:creationId xmlns:a16="http://schemas.microsoft.com/office/drawing/2014/main" id="{82E3E0B5-CE05-486D-9326-041CD3FB480B}"/>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1408</xdr:row>
      <xdr:rowOff>0</xdr:rowOff>
    </xdr:from>
    <xdr:ext cx="184731" cy="264560"/>
    <xdr:sp macro="" textlink="">
      <xdr:nvSpPr>
        <xdr:cNvPr id="71" name="TextBox 70">
          <a:extLst>
            <a:ext uri="{FF2B5EF4-FFF2-40B4-BE49-F238E27FC236}">
              <a16:creationId xmlns:a16="http://schemas.microsoft.com/office/drawing/2014/main" id="{B57EFB8B-55FB-464F-8767-31A8A957D65F}"/>
            </a:ext>
          </a:extLst>
        </xdr:cNvPr>
        <xdr:cNvSpPr txBox="1"/>
      </xdr:nvSpPr>
      <xdr:spPr>
        <a:xfrm>
          <a:off x="2038350" y="1205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2" name="TextBox 71">
          <a:extLst>
            <a:ext uri="{FF2B5EF4-FFF2-40B4-BE49-F238E27FC236}">
              <a16:creationId xmlns:a16="http://schemas.microsoft.com/office/drawing/2014/main" id="{F04618B9-2DA6-41C8-B2AC-118FD46BAE03}"/>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3" name="TextBox 72">
          <a:extLst>
            <a:ext uri="{FF2B5EF4-FFF2-40B4-BE49-F238E27FC236}">
              <a16:creationId xmlns:a16="http://schemas.microsoft.com/office/drawing/2014/main" id="{9DD38E54-6080-4D16-804E-BBA913A98C6D}"/>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4" name="TextBox 73">
          <a:extLst>
            <a:ext uri="{FF2B5EF4-FFF2-40B4-BE49-F238E27FC236}">
              <a16:creationId xmlns:a16="http://schemas.microsoft.com/office/drawing/2014/main" id="{81013D82-847F-4A4B-83E7-E49390715B46}"/>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5" name="TextBox 74">
          <a:extLst>
            <a:ext uri="{FF2B5EF4-FFF2-40B4-BE49-F238E27FC236}">
              <a16:creationId xmlns:a16="http://schemas.microsoft.com/office/drawing/2014/main" id="{F592E5DE-C991-426A-8145-67324B919FCE}"/>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6" name="TextBox 75">
          <a:extLst>
            <a:ext uri="{FF2B5EF4-FFF2-40B4-BE49-F238E27FC236}">
              <a16:creationId xmlns:a16="http://schemas.microsoft.com/office/drawing/2014/main" id="{31FBBD72-9DB6-437C-AFB2-9AAD4F7377FE}"/>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7" name="TextBox 76">
          <a:extLst>
            <a:ext uri="{FF2B5EF4-FFF2-40B4-BE49-F238E27FC236}">
              <a16:creationId xmlns:a16="http://schemas.microsoft.com/office/drawing/2014/main" id="{F06C283A-36B7-4038-9E50-13E8F112518A}"/>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78" name="TextBox 77">
          <a:extLst>
            <a:ext uri="{FF2B5EF4-FFF2-40B4-BE49-F238E27FC236}">
              <a16:creationId xmlns:a16="http://schemas.microsoft.com/office/drawing/2014/main" id="{12FAF47B-2C19-4570-B286-445735632CC4}"/>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1222</xdr:row>
      <xdr:rowOff>0</xdr:rowOff>
    </xdr:from>
    <xdr:ext cx="184731" cy="264560"/>
    <xdr:sp macro="" textlink="">
      <xdr:nvSpPr>
        <xdr:cNvPr id="79" name="TextBox 78">
          <a:extLst>
            <a:ext uri="{FF2B5EF4-FFF2-40B4-BE49-F238E27FC236}">
              <a16:creationId xmlns:a16="http://schemas.microsoft.com/office/drawing/2014/main" id="{DA3C10B2-3A64-47A1-A06E-ECE61CC144BB}"/>
            </a:ext>
          </a:extLst>
        </xdr:cNvPr>
        <xdr:cNvSpPr txBox="1"/>
      </xdr:nvSpPr>
      <xdr:spPr>
        <a:xfrm>
          <a:off x="2038350" y="1200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1222</xdr:row>
      <xdr:rowOff>0</xdr:rowOff>
    </xdr:from>
    <xdr:ext cx="184731" cy="264560"/>
    <xdr:sp macro="" textlink="">
      <xdr:nvSpPr>
        <xdr:cNvPr id="80" name="TextBox 79">
          <a:extLst>
            <a:ext uri="{FF2B5EF4-FFF2-40B4-BE49-F238E27FC236}">
              <a16:creationId xmlns:a16="http://schemas.microsoft.com/office/drawing/2014/main" id="{F47E9349-36DB-4C1B-AFE2-1D4DA0B7D4F8}"/>
            </a:ext>
          </a:extLst>
        </xdr:cNvPr>
        <xdr:cNvSpPr txBox="1"/>
      </xdr:nvSpPr>
      <xdr:spPr>
        <a:xfrm>
          <a:off x="2038350" y="1200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1411</xdr:row>
      <xdr:rowOff>0</xdr:rowOff>
    </xdr:from>
    <xdr:ext cx="184731" cy="264560"/>
    <xdr:sp macro="" textlink="">
      <xdr:nvSpPr>
        <xdr:cNvPr id="81" name="TextBox 80">
          <a:extLst>
            <a:ext uri="{FF2B5EF4-FFF2-40B4-BE49-F238E27FC236}">
              <a16:creationId xmlns:a16="http://schemas.microsoft.com/office/drawing/2014/main" id="{68DC6E93-8CDA-422E-96F5-6BDF703F3F21}"/>
            </a:ext>
          </a:extLst>
        </xdr:cNvPr>
        <xdr:cNvSpPr txBox="1"/>
      </xdr:nvSpPr>
      <xdr:spPr>
        <a:xfrm>
          <a:off x="2038350" y="12130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1222</xdr:row>
      <xdr:rowOff>0</xdr:rowOff>
    </xdr:from>
    <xdr:ext cx="184731" cy="264560"/>
    <xdr:sp macro="" textlink="">
      <xdr:nvSpPr>
        <xdr:cNvPr id="82" name="TextBox 81">
          <a:extLst>
            <a:ext uri="{FF2B5EF4-FFF2-40B4-BE49-F238E27FC236}">
              <a16:creationId xmlns:a16="http://schemas.microsoft.com/office/drawing/2014/main" id="{3EAF5388-678B-4A65-ABBE-1E2592C84859}"/>
            </a:ext>
          </a:extLst>
        </xdr:cNvPr>
        <xdr:cNvSpPr txBox="1"/>
      </xdr:nvSpPr>
      <xdr:spPr>
        <a:xfrm>
          <a:off x="2038350" y="1200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1222</xdr:row>
      <xdr:rowOff>0</xdr:rowOff>
    </xdr:from>
    <xdr:ext cx="184731" cy="264560"/>
    <xdr:sp macro="" textlink="">
      <xdr:nvSpPr>
        <xdr:cNvPr id="83" name="TextBox 82">
          <a:extLst>
            <a:ext uri="{FF2B5EF4-FFF2-40B4-BE49-F238E27FC236}">
              <a16:creationId xmlns:a16="http://schemas.microsoft.com/office/drawing/2014/main" id="{0456334F-56D1-4EB4-BC2D-3DF50044BE1A}"/>
            </a:ext>
          </a:extLst>
        </xdr:cNvPr>
        <xdr:cNvSpPr txBox="1"/>
      </xdr:nvSpPr>
      <xdr:spPr>
        <a:xfrm>
          <a:off x="2038350" y="1200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84" name="TextBox 83">
          <a:extLst>
            <a:ext uri="{FF2B5EF4-FFF2-40B4-BE49-F238E27FC236}">
              <a16:creationId xmlns:a16="http://schemas.microsoft.com/office/drawing/2014/main" id="{70447C94-A2CB-4857-A2B2-94AA8A08B669}"/>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85" name="TextBox 84">
          <a:extLst>
            <a:ext uri="{FF2B5EF4-FFF2-40B4-BE49-F238E27FC236}">
              <a16:creationId xmlns:a16="http://schemas.microsoft.com/office/drawing/2014/main" id="{8C99ABBD-A022-4B35-8C84-0B9B6780DE81}"/>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86" name="TextBox 85">
          <a:extLst>
            <a:ext uri="{FF2B5EF4-FFF2-40B4-BE49-F238E27FC236}">
              <a16:creationId xmlns:a16="http://schemas.microsoft.com/office/drawing/2014/main" id="{746F881F-795D-4C7D-ABD0-B24062345A8C}"/>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1409</xdr:row>
      <xdr:rowOff>0</xdr:rowOff>
    </xdr:from>
    <xdr:ext cx="184731" cy="264560"/>
    <xdr:sp macro="" textlink="">
      <xdr:nvSpPr>
        <xdr:cNvPr id="87" name="TextBox 86">
          <a:extLst>
            <a:ext uri="{FF2B5EF4-FFF2-40B4-BE49-F238E27FC236}">
              <a16:creationId xmlns:a16="http://schemas.microsoft.com/office/drawing/2014/main" id="{83D9FD39-890D-442B-82C6-03711CA03FDA}"/>
            </a:ext>
          </a:extLst>
        </xdr:cNvPr>
        <xdr:cNvSpPr txBox="1"/>
      </xdr:nvSpPr>
      <xdr:spPr>
        <a:xfrm>
          <a:off x="2038350" y="1207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1411</xdr:row>
      <xdr:rowOff>0</xdr:rowOff>
    </xdr:from>
    <xdr:ext cx="184731" cy="264560"/>
    <xdr:sp macro="" textlink="">
      <xdr:nvSpPr>
        <xdr:cNvPr id="88" name="TextBox 87">
          <a:extLst>
            <a:ext uri="{FF2B5EF4-FFF2-40B4-BE49-F238E27FC236}">
              <a16:creationId xmlns:a16="http://schemas.microsoft.com/office/drawing/2014/main" id="{5FDB8199-9415-4F07-ABC6-4D013680208E}"/>
            </a:ext>
          </a:extLst>
        </xdr:cNvPr>
        <xdr:cNvSpPr txBox="1"/>
      </xdr:nvSpPr>
      <xdr:spPr>
        <a:xfrm>
          <a:off x="2038350" y="12130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1411</xdr:row>
      <xdr:rowOff>0</xdr:rowOff>
    </xdr:from>
    <xdr:ext cx="184731" cy="264560"/>
    <xdr:sp macro="" textlink="">
      <xdr:nvSpPr>
        <xdr:cNvPr id="89" name="TextBox 88">
          <a:extLst>
            <a:ext uri="{FF2B5EF4-FFF2-40B4-BE49-F238E27FC236}">
              <a16:creationId xmlns:a16="http://schemas.microsoft.com/office/drawing/2014/main" id="{AADDD47A-7E78-4A0A-B6DD-70BEFAB16CB8}"/>
            </a:ext>
          </a:extLst>
        </xdr:cNvPr>
        <xdr:cNvSpPr txBox="1"/>
      </xdr:nvSpPr>
      <xdr:spPr>
        <a:xfrm>
          <a:off x="2038350" y="12130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1412</xdr:row>
      <xdr:rowOff>0</xdr:rowOff>
    </xdr:from>
    <xdr:ext cx="184731" cy="264560"/>
    <xdr:sp macro="" textlink="">
      <xdr:nvSpPr>
        <xdr:cNvPr id="90" name="TextBox 89">
          <a:extLst>
            <a:ext uri="{FF2B5EF4-FFF2-40B4-BE49-F238E27FC236}">
              <a16:creationId xmlns:a16="http://schemas.microsoft.com/office/drawing/2014/main" id="{93E2BF9F-BFB2-4BD2-B3F7-7DBD482616CB}"/>
            </a:ext>
          </a:extLst>
        </xdr:cNvPr>
        <xdr:cNvSpPr txBox="1"/>
      </xdr:nvSpPr>
      <xdr:spPr>
        <a:xfrm>
          <a:off x="2038350" y="1216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1411</xdr:row>
      <xdr:rowOff>0</xdr:rowOff>
    </xdr:from>
    <xdr:ext cx="184731" cy="264560"/>
    <xdr:sp macro="" textlink="">
      <xdr:nvSpPr>
        <xdr:cNvPr id="91" name="TextBox 90">
          <a:extLst>
            <a:ext uri="{FF2B5EF4-FFF2-40B4-BE49-F238E27FC236}">
              <a16:creationId xmlns:a16="http://schemas.microsoft.com/office/drawing/2014/main" id="{5DFA34FF-6C18-47CE-9D30-655757AAAD35}"/>
            </a:ext>
          </a:extLst>
        </xdr:cNvPr>
        <xdr:cNvSpPr txBox="1"/>
      </xdr:nvSpPr>
      <xdr:spPr>
        <a:xfrm>
          <a:off x="2038350" y="1214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1411</xdr:row>
      <xdr:rowOff>0</xdr:rowOff>
    </xdr:from>
    <xdr:ext cx="184731" cy="264560"/>
    <xdr:sp macro="" textlink="">
      <xdr:nvSpPr>
        <xdr:cNvPr id="92" name="TextBox 91">
          <a:extLst>
            <a:ext uri="{FF2B5EF4-FFF2-40B4-BE49-F238E27FC236}">
              <a16:creationId xmlns:a16="http://schemas.microsoft.com/office/drawing/2014/main" id="{5774669A-1D3F-4F64-8FAC-F0830BA01F3E}"/>
            </a:ext>
          </a:extLst>
        </xdr:cNvPr>
        <xdr:cNvSpPr txBox="1"/>
      </xdr:nvSpPr>
      <xdr:spPr>
        <a:xfrm>
          <a:off x="2038350" y="12130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1410</xdr:row>
      <xdr:rowOff>0</xdr:rowOff>
    </xdr:from>
    <xdr:ext cx="184731" cy="264560"/>
    <xdr:sp macro="" textlink="">
      <xdr:nvSpPr>
        <xdr:cNvPr id="93" name="TextBox 92">
          <a:extLst>
            <a:ext uri="{FF2B5EF4-FFF2-40B4-BE49-F238E27FC236}">
              <a16:creationId xmlns:a16="http://schemas.microsoft.com/office/drawing/2014/main" id="{BA346320-2057-4B82-9CC9-0A03F7ADD4C6}"/>
            </a:ext>
          </a:extLst>
        </xdr:cNvPr>
        <xdr:cNvSpPr txBox="1"/>
      </xdr:nvSpPr>
      <xdr:spPr>
        <a:xfrm>
          <a:off x="2038350" y="1211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1414</xdr:row>
      <xdr:rowOff>0</xdr:rowOff>
    </xdr:from>
    <xdr:ext cx="184731" cy="264560"/>
    <xdr:sp macro="" textlink="">
      <xdr:nvSpPr>
        <xdr:cNvPr id="94" name="TextBox 93">
          <a:extLst>
            <a:ext uri="{FF2B5EF4-FFF2-40B4-BE49-F238E27FC236}">
              <a16:creationId xmlns:a16="http://schemas.microsoft.com/office/drawing/2014/main" id="{6DAD86CB-2EA0-44D1-B18A-3AC906625475}"/>
            </a:ext>
          </a:extLst>
        </xdr:cNvPr>
        <xdr:cNvSpPr txBox="1"/>
      </xdr:nvSpPr>
      <xdr:spPr>
        <a:xfrm>
          <a:off x="2038350" y="1220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1412</xdr:row>
      <xdr:rowOff>0</xdr:rowOff>
    </xdr:from>
    <xdr:ext cx="184731" cy="264560"/>
    <xdr:sp macro="" textlink="">
      <xdr:nvSpPr>
        <xdr:cNvPr id="95" name="TextBox 94">
          <a:extLst>
            <a:ext uri="{FF2B5EF4-FFF2-40B4-BE49-F238E27FC236}">
              <a16:creationId xmlns:a16="http://schemas.microsoft.com/office/drawing/2014/main" id="{3CC0617A-3022-4A94-9B0B-90CAF1444396}"/>
            </a:ext>
          </a:extLst>
        </xdr:cNvPr>
        <xdr:cNvSpPr txBox="1"/>
      </xdr:nvSpPr>
      <xdr:spPr>
        <a:xfrm>
          <a:off x="2038350" y="1216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1427</xdr:row>
      <xdr:rowOff>0</xdr:rowOff>
    </xdr:from>
    <xdr:ext cx="184731" cy="264560"/>
    <xdr:sp macro="" textlink="">
      <xdr:nvSpPr>
        <xdr:cNvPr id="96" name="TextBox 95">
          <a:extLst>
            <a:ext uri="{FF2B5EF4-FFF2-40B4-BE49-F238E27FC236}">
              <a16:creationId xmlns:a16="http://schemas.microsoft.com/office/drawing/2014/main" id="{433CAC43-C1D4-42B3-BD70-4577DA8489C1}"/>
            </a:ext>
          </a:extLst>
        </xdr:cNvPr>
        <xdr:cNvSpPr txBox="1"/>
      </xdr:nvSpPr>
      <xdr:spPr>
        <a:xfrm>
          <a:off x="2038350" y="1250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1427</xdr:row>
      <xdr:rowOff>0</xdr:rowOff>
    </xdr:from>
    <xdr:ext cx="184731" cy="264560"/>
    <xdr:sp macro="" textlink="">
      <xdr:nvSpPr>
        <xdr:cNvPr id="97" name="TextBox 96">
          <a:extLst>
            <a:ext uri="{FF2B5EF4-FFF2-40B4-BE49-F238E27FC236}">
              <a16:creationId xmlns:a16="http://schemas.microsoft.com/office/drawing/2014/main" id="{4004D44F-4E6E-458B-8719-8AC0F1B64690}"/>
            </a:ext>
          </a:extLst>
        </xdr:cNvPr>
        <xdr:cNvSpPr txBox="1"/>
      </xdr:nvSpPr>
      <xdr:spPr>
        <a:xfrm>
          <a:off x="2038350" y="1250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1427</xdr:row>
      <xdr:rowOff>0</xdr:rowOff>
    </xdr:from>
    <xdr:ext cx="184731" cy="264560"/>
    <xdr:sp macro="" textlink="">
      <xdr:nvSpPr>
        <xdr:cNvPr id="98" name="TextBox 97">
          <a:extLst>
            <a:ext uri="{FF2B5EF4-FFF2-40B4-BE49-F238E27FC236}">
              <a16:creationId xmlns:a16="http://schemas.microsoft.com/office/drawing/2014/main" id="{CF9C37E4-35BC-4691-A99C-3CD1631D45D1}"/>
            </a:ext>
          </a:extLst>
        </xdr:cNvPr>
        <xdr:cNvSpPr txBox="1"/>
      </xdr:nvSpPr>
      <xdr:spPr>
        <a:xfrm>
          <a:off x="2038350" y="1250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1427</xdr:row>
      <xdr:rowOff>0</xdr:rowOff>
    </xdr:from>
    <xdr:ext cx="184731" cy="264560"/>
    <xdr:sp macro="" textlink="">
      <xdr:nvSpPr>
        <xdr:cNvPr id="99" name="TextBox 98">
          <a:extLst>
            <a:ext uri="{FF2B5EF4-FFF2-40B4-BE49-F238E27FC236}">
              <a16:creationId xmlns:a16="http://schemas.microsoft.com/office/drawing/2014/main" id="{37CDDEFE-1FE7-4F08-8F3D-16F4285104DA}"/>
            </a:ext>
          </a:extLst>
        </xdr:cNvPr>
        <xdr:cNvSpPr txBox="1"/>
      </xdr:nvSpPr>
      <xdr:spPr>
        <a:xfrm>
          <a:off x="2038350" y="1250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1427</xdr:row>
      <xdr:rowOff>0</xdr:rowOff>
    </xdr:from>
    <xdr:ext cx="184731" cy="264560"/>
    <xdr:sp macro="" textlink="">
      <xdr:nvSpPr>
        <xdr:cNvPr id="100" name="TextBox 99">
          <a:extLst>
            <a:ext uri="{FF2B5EF4-FFF2-40B4-BE49-F238E27FC236}">
              <a16:creationId xmlns:a16="http://schemas.microsoft.com/office/drawing/2014/main" id="{9E068D67-3006-4518-8BFB-48B8EECE63FC}"/>
            </a:ext>
          </a:extLst>
        </xdr:cNvPr>
        <xdr:cNvSpPr txBox="1"/>
      </xdr:nvSpPr>
      <xdr:spPr>
        <a:xfrm>
          <a:off x="2038350" y="1250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1426</xdr:row>
      <xdr:rowOff>147205</xdr:rowOff>
    </xdr:from>
    <xdr:ext cx="184731" cy="264560"/>
    <xdr:sp macro="" textlink="">
      <xdr:nvSpPr>
        <xdr:cNvPr id="101" name="TextBox 100">
          <a:extLst>
            <a:ext uri="{FF2B5EF4-FFF2-40B4-BE49-F238E27FC236}">
              <a16:creationId xmlns:a16="http://schemas.microsoft.com/office/drawing/2014/main" id="{691021FC-5773-44F4-B825-A6C477107B8C}"/>
            </a:ext>
          </a:extLst>
        </xdr:cNvPr>
        <xdr:cNvSpPr txBox="1"/>
      </xdr:nvSpPr>
      <xdr:spPr>
        <a:xfrm>
          <a:off x="2038350" y="124978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1427</xdr:row>
      <xdr:rowOff>147205</xdr:rowOff>
    </xdr:from>
    <xdr:ext cx="184731" cy="264560"/>
    <xdr:sp macro="" textlink="">
      <xdr:nvSpPr>
        <xdr:cNvPr id="102" name="TextBox 101">
          <a:extLst>
            <a:ext uri="{FF2B5EF4-FFF2-40B4-BE49-F238E27FC236}">
              <a16:creationId xmlns:a16="http://schemas.microsoft.com/office/drawing/2014/main" id="{4C8C6C29-EDEA-4E06-9183-C9B1863A1BF1}"/>
            </a:ext>
          </a:extLst>
        </xdr:cNvPr>
        <xdr:cNvSpPr txBox="1"/>
      </xdr:nvSpPr>
      <xdr:spPr>
        <a:xfrm>
          <a:off x="2038350" y="1251596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1421</xdr:row>
      <xdr:rowOff>147205</xdr:rowOff>
    </xdr:from>
    <xdr:ext cx="184731" cy="264560"/>
    <xdr:sp macro="" textlink="">
      <xdr:nvSpPr>
        <xdr:cNvPr id="103" name="TextBox 102">
          <a:extLst>
            <a:ext uri="{FF2B5EF4-FFF2-40B4-BE49-F238E27FC236}">
              <a16:creationId xmlns:a16="http://schemas.microsoft.com/office/drawing/2014/main" id="{8704F3C6-8015-4362-932D-67F45D3628BD}"/>
            </a:ext>
          </a:extLst>
        </xdr:cNvPr>
        <xdr:cNvSpPr txBox="1"/>
      </xdr:nvSpPr>
      <xdr:spPr>
        <a:xfrm>
          <a:off x="2038350" y="123930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1091</xdr:row>
      <xdr:rowOff>0</xdr:rowOff>
    </xdr:from>
    <xdr:ext cx="184731" cy="264560"/>
    <xdr:sp macro="" textlink="">
      <xdr:nvSpPr>
        <xdr:cNvPr id="104" name="TextBox 103">
          <a:extLst>
            <a:ext uri="{FF2B5EF4-FFF2-40B4-BE49-F238E27FC236}">
              <a16:creationId xmlns:a16="http://schemas.microsoft.com/office/drawing/2014/main" id="{C05EF831-E6A4-435F-81DB-E028D84E4978}"/>
            </a:ext>
          </a:extLst>
        </xdr:cNvPr>
        <xdr:cNvSpPr txBox="1"/>
      </xdr:nvSpPr>
      <xdr:spPr>
        <a:xfrm>
          <a:off x="130492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1091</xdr:row>
      <xdr:rowOff>0</xdr:rowOff>
    </xdr:from>
    <xdr:ext cx="184731" cy="264560"/>
    <xdr:sp macro="" textlink="">
      <xdr:nvSpPr>
        <xdr:cNvPr id="105" name="TextBox 104">
          <a:extLst>
            <a:ext uri="{FF2B5EF4-FFF2-40B4-BE49-F238E27FC236}">
              <a16:creationId xmlns:a16="http://schemas.microsoft.com/office/drawing/2014/main" id="{AB28EA51-65C2-4567-A6D6-2060E2364EF1}"/>
            </a:ext>
          </a:extLst>
        </xdr:cNvPr>
        <xdr:cNvSpPr txBox="1"/>
      </xdr:nvSpPr>
      <xdr:spPr>
        <a:xfrm>
          <a:off x="130492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1091</xdr:row>
      <xdr:rowOff>0</xdr:rowOff>
    </xdr:from>
    <xdr:ext cx="184731" cy="264560"/>
    <xdr:sp macro="" textlink="">
      <xdr:nvSpPr>
        <xdr:cNvPr id="106" name="TextBox 105">
          <a:extLst>
            <a:ext uri="{FF2B5EF4-FFF2-40B4-BE49-F238E27FC236}">
              <a16:creationId xmlns:a16="http://schemas.microsoft.com/office/drawing/2014/main" id="{2DBDF1BB-0317-48DF-B600-F2AD2C841BB8}"/>
            </a:ext>
          </a:extLst>
        </xdr:cNvPr>
        <xdr:cNvSpPr txBox="1"/>
      </xdr:nvSpPr>
      <xdr:spPr>
        <a:xfrm>
          <a:off x="130492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1091</xdr:row>
      <xdr:rowOff>0</xdr:rowOff>
    </xdr:from>
    <xdr:ext cx="184731" cy="264560"/>
    <xdr:sp macro="" textlink="">
      <xdr:nvSpPr>
        <xdr:cNvPr id="107" name="TextBox 106">
          <a:extLst>
            <a:ext uri="{FF2B5EF4-FFF2-40B4-BE49-F238E27FC236}">
              <a16:creationId xmlns:a16="http://schemas.microsoft.com/office/drawing/2014/main" id="{CCACEDC4-EBEB-46E7-85A7-F9A9DCCEBD18}"/>
            </a:ext>
          </a:extLst>
        </xdr:cNvPr>
        <xdr:cNvSpPr txBox="1"/>
      </xdr:nvSpPr>
      <xdr:spPr>
        <a:xfrm>
          <a:off x="130492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1091</xdr:row>
      <xdr:rowOff>0</xdr:rowOff>
    </xdr:from>
    <xdr:ext cx="184731" cy="264560"/>
    <xdr:sp macro="" textlink="">
      <xdr:nvSpPr>
        <xdr:cNvPr id="108" name="TextBox 107">
          <a:extLst>
            <a:ext uri="{FF2B5EF4-FFF2-40B4-BE49-F238E27FC236}">
              <a16:creationId xmlns:a16="http://schemas.microsoft.com/office/drawing/2014/main" id="{7C2F2F00-1BD0-4301-8257-C670730710EB}"/>
            </a:ext>
          </a:extLst>
        </xdr:cNvPr>
        <xdr:cNvSpPr txBox="1"/>
      </xdr:nvSpPr>
      <xdr:spPr>
        <a:xfrm>
          <a:off x="1304925" y="125646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0" name="TextBox 159">
          <a:extLst>
            <a:ext uri="{FF2B5EF4-FFF2-40B4-BE49-F238E27FC236}">
              <a16:creationId xmlns:a16="http://schemas.microsoft.com/office/drawing/2014/main" id="{16AC02FE-A056-4975-850F-3F7F5C7618DD}"/>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1" name="TextBox 160">
          <a:extLst>
            <a:ext uri="{FF2B5EF4-FFF2-40B4-BE49-F238E27FC236}">
              <a16:creationId xmlns:a16="http://schemas.microsoft.com/office/drawing/2014/main" id="{52CC611C-D67E-494C-93B7-A5A10B731DAF}"/>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2" name="TextBox 161">
          <a:extLst>
            <a:ext uri="{FF2B5EF4-FFF2-40B4-BE49-F238E27FC236}">
              <a16:creationId xmlns:a16="http://schemas.microsoft.com/office/drawing/2014/main" id="{F762F2D6-A173-4542-B3A2-C4018FE75D35}"/>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3" name="TextBox 162">
          <a:extLst>
            <a:ext uri="{FF2B5EF4-FFF2-40B4-BE49-F238E27FC236}">
              <a16:creationId xmlns:a16="http://schemas.microsoft.com/office/drawing/2014/main" id="{8B90B872-7C94-4317-9351-0E944B196C3B}"/>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4" name="TextBox 163">
          <a:extLst>
            <a:ext uri="{FF2B5EF4-FFF2-40B4-BE49-F238E27FC236}">
              <a16:creationId xmlns:a16="http://schemas.microsoft.com/office/drawing/2014/main" id="{355E4429-D09D-44D2-922C-52E17152D1CD}"/>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5" name="TextBox 164">
          <a:extLst>
            <a:ext uri="{FF2B5EF4-FFF2-40B4-BE49-F238E27FC236}">
              <a16:creationId xmlns:a16="http://schemas.microsoft.com/office/drawing/2014/main" id="{4EBB2CD9-683B-4B85-8C6D-ACCC6F7C9B3F}"/>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6" name="TextBox 165">
          <a:extLst>
            <a:ext uri="{FF2B5EF4-FFF2-40B4-BE49-F238E27FC236}">
              <a16:creationId xmlns:a16="http://schemas.microsoft.com/office/drawing/2014/main" id="{660FB086-CE72-466D-9B49-F5B2CFD701F1}"/>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7" name="TextBox 166">
          <a:extLst>
            <a:ext uri="{FF2B5EF4-FFF2-40B4-BE49-F238E27FC236}">
              <a16:creationId xmlns:a16="http://schemas.microsoft.com/office/drawing/2014/main" id="{66FF9838-5177-4D20-B0FA-C1CF6E312820}"/>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8" name="TextBox 167">
          <a:extLst>
            <a:ext uri="{FF2B5EF4-FFF2-40B4-BE49-F238E27FC236}">
              <a16:creationId xmlns:a16="http://schemas.microsoft.com/office/drawing/2014/main" id="{6A3164B4-DDED-4B9A-BD06-6C9C0FFDA7DF}"/>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69" name="TextBox 168">
          <a:extLst>
            <a:ext uri="{FF2B5EF4-FFF2-40B4-BE49-F238E27FC236}">
              <a16:creationId xmlns:a16="http://schemas.microsoft.com/office/drawing/2014/main" id="{85E97905-B494-449A-8021-E87F381C1A01}"/>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0" name="TextBox 169">
          <a:extLst>
            <a:ext uri="{FF2B5EF4-FFF2-40B4-BE49-F238E27FC236}">
              <a16:creationId xmlns:a16="http://schemas.microsoft.com/office/drawing/2014/main" id="{9B32D7F9-25DA-47E8-A929-A30BDA314113}"/>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1" name="TextBox 170">
          <a:extLst>
            <a:ext uri="{FF2B5EF4-FFF2-40B4-BE49-F238E27FC236}">
              <a16:creationId xmlns:a16="http://schemas.microsoft.com/office/drawing/2014/main" id="{2BB6BD56-DF8E-4826-8A00-3235342977E4}"/>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2" name="TextBox 171">
          <a:extLst>
            <a:ext uri="{FF2B5EF4-FFF2-40B4-BE49-F238E27FC236}">
              <a16:creationId xmlns:a16="http://schemas.microsoft.com/office/drawing/2014/main" id="{D6ECC5F4-13D7-408B-A485-B978800D13AF}"/>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3" name="TextBox 172">
          <a:extLst>
            <a:ext uri="{FF2B5EF4-FFF2-40B4-BE49-F238E27FC236}">
              <a16:creationId xmlns:a16="http://schemas.microsoft.com/office/drawing/2014/main" id="{0F3502CA-3C62-47A0-A8FC-766B34A84353}"/>
            </a:ext>
          </a:extLst>
        </xdr:cNvPr>
        <xdr:cNvSpPr txBox="1"/>
      </xdr:nvSpPr>
      <xdr:spPr>
        <a:xfrm>
          <a:off x="2129118" y="25348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4" name="TextBox 173">
          <a:extLst>
            <a:ext uri="{FF2B5EF4-FFF2-40B4-BE49-F238E27FC236}">
              <a16:creationId xmlns:a16="http://schemas.microsoft.com/office/drawing/2014/main" id="{3978928D-2FC0-4B55-8DAF-7C0DA4F90F2A}"/>
            </a:ext>
          </a:extLst>
        </xdr:cNvPr>
        <xdr:cNvSpPr txBox="1"/>
      </xdr:nvSpPr>
      <xdr:spPr>
        <a:xfrm>
          <a:off x="2129118" y="252121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5" name="TextBox 174">
          <a:extLst>
            <a:ext uri="{FF2B5EF4-FFF2-40B4-BE49-F238E27FC236}">
              <a16:creationId xmlns:a16="http://schemas.microsoft.com/office/drawing/2014/main" id="{706500E8-B2C5-4F3D-9E07-BAA6DDECDE5D}"/>
            </a:ext>
          </a:extLst>
        </xdr:cNvPr>
        <xdr:cNvSpPr txBox="1"/>
      </xdr:nvSpPr>
      <xdr:spPr>
        <a:xfrm>
          <a:off x="2129118" y="251706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6" name="TextBox 175">
          <a:extLst>
            <a:ext uri="{FF2B5EF4-FFF2-40B4-BE49-F238E27FC236}">
              <a16:creationId xmlns:a16="http://schemas.microsoft.com/office/drawing/2014/main" id="{A07FF45B-C23F-4D1F-9EFA-13333C2765A5}"/>
            </a:ext>
          </a:extLst>
        </xdr:cNvPr>
        <xdr:cNvSpPr txBox="1"/>
      </xdr:nvSpPr>
      <xdr:spPr>
        <a:xfrm>
          <a:off x="2129118" y="25286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7" name="TextBox 176">
          <a:extLst>
            <a:ext uri="{FF2B5EF4-FFF2-40B4-BE49-F238E27FC236}">
              <a16:creationId xmlns:a16="http://schemas.microsoft.com/office/drawing/2014/main" id="{2696A5ED-BF4E-4626-8EAA-881E2A43CC53}"/>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8" name="TextBox 177">
          <a:extLst>
            <a:ext uri="{FF2B5EF4-FFF2-40B4-BE49-F238E27FC236}">
              <a16:creationId xmlns:a16="http://schemas.microsoft.com/office/drawing/2014/main" id="{F1A467AC-8143-4379-B99A-6F5D6E7B9319}"/>
            </a:ext>
          </a:extLst>
        </xdr:cNvPr>
        <xdr:cNvSpPr txBox="1"/>
      </xdr:nvSpPr>
      <xdr:spPr>
        <a:xfrm>
          <a:off x="2129118" y="2524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79" name="TextBox 178">
          <a:extLst>
            <a:ext uri="{FF2B5EF4-FFF2-40B4-BE49-F238E27FC236}">
              <a16:creationId xmlns:a16="http://schemas.microsoft.com/office/drawing/2014/main" id="{7B2AD9BE-AA70-40ED-A5D4-3CD5268E47F8}"/>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0" name="TextBox 179">
          <a:extLst>
            <a:ext uri="{FF2B5EF4-FFF2-40B4-BE49-F238E27FC236}">
              <a16:creationId xmlns:a16="http://schemas.microsoft.com/office/drawing/2014/main" id="{FAEC379F-B5B6-4DAD-B6A0-2F604C122725}"/>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1" name="TextBox 180">
          <a:extLst>
            <a:ext uri="{FF2B5EF4-FFF2-40B4-BE49-F238E27FC236}">
              <a16:creationId xmlns:a16="http://schemas.microsoft.com/office/drawing/2014/main" id="{5861F732-00E6-4A5D-BF72-6808ABFB3A96}"/>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2" name="TextBox 181">
          <a:extLst>
            <a:ext uri="{FF2B5EF4-FFF2-40B4-BE49-F238E27FC236}">
              <a16:creationId xmlns:a16="http://schemas.microsoft.com/office/drawing/2014/main" id="{79F1E0E5-DBD5-4D39-91E7-2DA11A2FE7E2}"/>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3" name="TextBox 182">
          <a:extLst>
            <a:ext uri="{FF2B5EF4-FFF2-40B4-BE49-F238E27FC236}">
              <a16:creationId xmlns:a16="http://schemas.microsoft.com/office/drawing/2014/main" id="{F68E10B2-6545-47D5-B5D0-BDE5DA4B9F87}"/>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4" name="TextBox 183">
          <a:extLst>
            <a:ext uri="{FF2B5EF4-FFF2-40B4-BE49-F238E27FC236}">
              <a16:creationId xmlns:a16="http://schemas.microsoft.com/office/drawing/2014/main" id="{7495D1B1-79A4-4F6B-BD0B-50B986E7FC9E}"/>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5" name="TextBox 184">
          <a:extLst>
            <a:ext uri="{FF2B5EF4-FFF2-40B4-BE49-F238E27FC236}">
              <a16:creationId xmlns:a16="http://schemas.microsoft.com/office/drawing/2014/main" id="{FBFA7A16-0517-4C63-8C2B-1B5BD8FC2B3B}"/>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6" name="TextBox 185">
          <a:extLst>
            <a:ext uri="{FF2B5EF4-FFF2-40B4-BE49-F238E27FC236}">
              <a16:creationId xmlns:a16="http://schemas.microsoft.com/office/drawing/2014/main" id="{22647AC2-506A-4473-AFA4-F86268F4D7E8}"/>
            </a:ext>
          </a:extLst>
        </xdr:cNvPr>
        <xdr:cNvSpPr txBox="1"/>
      </xdr:nvSpPr>
      <xdr:spPr>
        <a:xfrm>
          <a:off x="2129118" y="251706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7" name="TextBox 186">
          <a:extLst>
            <a:ext uri="{FF2B5EF4-FFF2-40B4-BE49-F238E27FC236}">
              <a16:creationId xmlns:a16="http://schemas.microsoft.com/office/drawing/2014/main" id="{9392AF66-1F10-46D3-AF2A-9AEEA72279A7}"/>
            </a:ext>
          </a:extLst>
        </xdr:cNvPr>
        <xdr:cNvSpPr txBox="1"/>
      </xdr:nvSpPr>
      <xdr:spPr>
        <a:xfrm>
          <a:off x="2129118" y="251706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8" name="TextBox 187">
          <a:extLst>
            <a:ext uri="{FF2B5EF4-FFF2-40B4-BE49-F238E27FC236}">
              <a16:creationId xmlns:a16="http://schemas.microsoft.com/office/drawing/2014/main" id="{F20F5682-FE2A-4A44-9B3D-8FB409526C9A}"/>
            </a:ext>
          </a:extLst>
        </xdr:cNvPr>
        <xdr:cNvSpPr txBox="1"/>
      </xdr:nvSpPr>
      <xdr:spPr>
        <a:xfrm>
          <a:off x="2129118" y="253017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89" name="TextBox 188">
          <a:extLst>
            <a:ext uri="{FF2B5EF4-FFF2-40B4-BE49-F238E27FC236}">
              <a16:creationId xmlns:a16="http://schemas.microsoft.com/office/drawing/2014/main" id="{07429C2D-3618-46D9-A0B2-F1E17EA9E1EB}"/>
            </a:ext>
          </a:extLst>
        </xdr:cNvPr>
        <xdr:cNvSpPr txBox="1"/>
      </xdr:nvSpPr>
      <xdr:spPr>
        <a:xfrm>
          <a:off x="2129118" y="251706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0" name="TextBox 189">
          <a:extLst>
            <a:ext uri="{FF2B5EF4-FFF2-40B4-BE49-F238E27FC236}">
              <a16:creationId xmlns:a16="http://schemas.microsoft.com/office/drawing/2014/main" id="{E2C5C5B7-F2A0-440F-923C-B5D28FA0B38F}"/>
            </a:ext>
          </a:extLst>
        </xdr:cNvPr>
        <xdr:cNvSpPr txBox="1"/>
      </xdr:nvSpPr>
      <xdr:spPr>
        <a:xfrm>
          <a:off x="2129118" y="251706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1" name="TextBox 190">
          <a:extLst>
            <a:ext uri="{FF2B5EF4-FFF2-40B4-BE49-F238E27FC236}">
              <a16:creationId xmlns:a16="http://schemas.microsoft.com/office/drawing/2014/main" id="{4D66C48B-E38A-4D65-883A-C07F9E5B5E92}"/>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2" name="TextBox 191">
          <a:extLst>
            <a:ext uri="{FF2B5EF4-FFF2-40B4-BE49-F238E27FC236}">
              <a16:creationId xmlns:a16="http://schemas.microsoft.com/office/drawing/2014/main" id="{6EFDB94C-4F50-46E9-9B49-7AAB01D00AA9}"/>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3" name="TextBox 192">
          <a:extLst>
            <a:ext uri="{FF2B5EF4-FFF2-40B4-BE49-F238E27FC236}">
              <a16:creationId xmlns:a16="http://schemas.microsoft.com/office/drawing/2014/main" id="{DCAB6B25-E605-477E-9053-8D6410B68DB0}"/>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4" name="TextBox 193">
          <a:extLst>
            <a:ext uri="{FF2B5EF4-FFF2-40B4-BE49-F238E27FC236}">
              <a16:creationId xmlns:a16="http://schemas.microsoft.com/office/drawing/2014/main" id="{069B5514-1A14-433C-A111-42CE1BF35D48}"/>
            </a:ext>
          </a:extLst>
        </xdr:cNvPr>
        <xdr:cNvSpPr txBox="1"/>
      </xdr:nvSpPr>
      <xdr:spPr>
        <a:xfrm>
          <a:off x="2129118" y="252569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5" name="TextBox 194">
          <a:extLst>
            <a:ext uri="{FF2B5EF4-FFF2-40B4-BE49-F238E27FC236}">
              <a16:creationId xmlns:a16="http://schemas.microsoft.com/office/drawing/2014/main" id="{992B1936-E6E9-4054-83E0-F76AD7B0C36F}"/>
            </a:ext>
          </a:extLst>
        </xdr:cNvPr>
        <xdr:cNvSpPr txBox="1"/>
      </xdr:nvSpPr>
      <xdr:spPr>
        <a:xfrm>
          <a:off x="2129118" y="253017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6" name="TextBox 195">
          <a:extLst>
            <a:ext uri="{FF2B5EF4-FFF2-40B4-BE49-F238E27FC236}">
              <a16:creationId xmlns:a16="http://schemas.microsoft.com/office/drawing/2014/main" id="{8E5FF066-5625-43A6-AC53-3D892326A350}"/>
            </a:ext>
          </a:extLst>
        </xdr:cNvPr>
        <xdr:cNvSpPr txBox="1"/>
      </xdr:nvSpPr>
      <xdr:spPr>
        <a:xfrm>
          <a:off x="2129118" y="253017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7" name="TextBox 196">
          <a:extLst>
            <a:ext uri="{FF2B5EF4-FFF2-40B4-BE49-F238E27FC236}">
              <a16:creationId xmlns:a16="http://schemas.microsoft.com/office/drawing/2014/main" id="{A5FE7DD7-C7D0-4495-9F94-998888E366E0}"/>
            </a:ext>
          </a:extLst>
        </xdr:cNvPr>
        <xdr:cNvSpPr txBox="1"/>
      </xdr:nvSpPr>
      <xdr:spPr>
        <a:xfrm>
          <a:off x="2129118" y="253331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8" name="TextBox 197">
          <a:extLst>
            <a:ext uri="{FF2B5EF4-FFF2-40B4-BE49-F238E27FC236}">
              <a16:creationId xmlns:a16="http://schemas.microsoft.com/office/drawing/2014/main" id="{5D553B2C-3A63-4141-BB6F-F9266F443F0E}"/>
            </a:ext>
          </a:extLst>
        </xdr:cNvPr>
        <xdr:cNvSpPr txBox="1"/>
      </xdr:nvSpPr>
      <xdr:spPr>
        <a:xfrm>
          <a:off x="2129118" y="25317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199" name="TextBox 198">
          <a:extLst>
            <a:ext uri="{FF2B5EF4-FFF2-40B4-BE49-F238E27FC236}">
              <a16:creationId xmlns:a16="http://schemas.microsoft.com/office/drawing/2014/main" id="{DB962D7B-5201-40F7-B7CC-7F237219DDEC}"/>
            </a:ext>
          </a:extLst>
        </xdr:cNvPr>
        <xdr:cNvSpPr txBox="1"/>
      </xdr:nvSpPr>
      <xdr:spPr>
        <a:xfrm>
          <a:off x="2129118" y="253017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0" name="TextBox 199">
          <a:extLst>
            <a:ext uri="{FF2B5EF4-FFF2-40B4-BE49-F238E27FC236}">
              <a16:creationId xmlns:a16="http://schemas.microsoft.com/office/drawing/2014/main" id="{CCF0493A-729A-4496-92AC-57DE9E359914}"/>
            </a:ext>
          </a:extLst>
        </xdr:cNvPr>
        <xdr:cNvSpPr txBox="1"/>
      </xdr:nvSpPr>
      <xdr:spPr>
        <a:xfrm>
          <a:off x="2129118" y="25286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1" name="TextBox 200">
          <a:extLst>
            <a:ext uri="{FF2B5EF4-FFF2-40B4-BE49-F238E27FC236}">
              <a16:creationId xmlns:a16="http://schemas.microsoft.com/office/drawing/2014/main" id="{970E01AC-CA01-47DF-B70D-4DB27A143259}"/>
            </a:ext>
          </a:extLst>
        </xdr:cNvPr>
        <xdr:cNvSpPr txBox="1"/>
      </xdr:nvSpPr>
      <xdr:spPr>
        <a:xfrm>
          <a:off x="2129118" y="25364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2" name="TextBox 201">
          <a:extLst>
            <a:ext uri="{FF2B5EF4-FFF2-40B4-BE49-F238E27FC236}">
              <a16:creationId xmlns:a16="http://schemas.microsoft.com/office/drawing/2014/main" id="{58D78DCE-1B73-40D8-B5FC-1012F98B71D8}"/>
            </a:ext>
          </a:extLst>
        </xdr:cNvPr>
        <xdr:cNvSpPr txBox="1"/>
      </xdr:nvSpPr>
      <xdr:spPr>
        <a:xfrm>
          <a:off x="2129118" y="253331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3" name="TextBox 202">
          <a:extLst>
            <a:ext uri="{FF2B5EF4-FFF2-40B4-BE49-F238E27FC236}">
              <a16:creationId xmlns:a16="http://schemas.microsoft.com/office/drawing/2014/main" id="{73148C81-AE1F-418A-B854-3215514FD238}"/>
            </a:ext>
          </a:extLst>
        </xdr:cNvPr>
        <xdr:cNvSpPr txBox="1"/>
      </xdr:nvSpPr>
      <xdr:spPr>
        <a:xfrm>
          <a:off x="2129118" y="2561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4" name="TextBox 203">
          <a:extLst>
            <a:ext uri="{FF2B5EF4-FFF2-40B4-BE49-F238E27FC236}">
              <a16:creationId xmlns:a16="http://schemas.microsoft.com/office/drawing/2014/main" id="{B593161A-B969-4D27-8874-7273A59FBDC9}"/>
            </a:ext>
          </a:extLst>
        </xdr:cNvPr>
        <xdr:cNvSpPr txBox="1"/>
      </xdr:nvSpPr>
      <xdr:spPr>
        <a:xfrm>
          <a:off x="2129118" y="2561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5" name="TextBox 204">
          <a:extLst>
            <a:ext uri="{FF2B5EF4-FFF2-40B4-BE49-F238E27FC236}">
              <a16:creationId xmlns:a16="http://schemas.microsoft.com/office/drawing/2014/main" id="{88AE9F00-4332-45D6-B057-E906A744A59D}"/>
            </a:ext>
          </a:extLst>
        </xdr:cNvPr>
        <xdr:cNvSpPr txBox="1"/>
      </xdr:nvSpPr>
      <xdr:spPr>
        <a:xfrm>
          <a:off x="2129118" y="2561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6" name="TextBox 205">
          <a:extLst>
            <a:ext uri="{FF2B5EF4-FFF2-40B4-BE49-F238E27FC236}">
              <a16:creationId xmlns:a16="http://schemas.microsoft.com/office/drawing/2014/main" id="{D5C5AD69-5F4B-4933-914C-D83F6A1B34F5}"/>
            </a:ext>
          </a:extLst>
        </xdr:cNvPr>
        <xdr:cNvSpPr txBox="1"/>
      </xdr:nvSpPr>
      <xdr:spPr>
        <a:xfrm>
          <a:off x="2129118" y="2561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7" name="TextBox 206">
          <a:extLst>
            <a:ext uri="{FF2B5EF4-FFF2-40B4-BE49-F238E27FC236}">
              <a16:creationId xmlns:a16="http://schemas.microsoft.com/office/drawing/2014/main" id="{9CE4BF5C-BE63-4D33-9D02-C43E400EBBC2}"/>
            </a:ext>
          </a:extLst>
        </xdr:cNvPr>
        <xdr:cNvSpPr txBox="1"/>
      </xdr:nvSpPr>
      <xdr:spPr>
        <a:xfrm>
          <a:off x="2129118" y="256110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8" name="TextBox 207">
          <a:extLst>
            <a:ext uri="{FF2B5EF4-FFF2-40B4-BE49-F238E27FC236}">
              <a16:creationId xmlns:a16="http://schemas.microsoft.com/office/drawing/2014/main" id="{27B5FE50-CCB3-43E4-B783-5158FF6BBE1F}"/>
            </a:ext>
          </a:extLst>
        </xdr:cNvPr>
        <xdr:cNvSpPr txBox="1"/>
      </xdr:nvSpPr>
      <xdr:spPr>
        <a:xfrm>
          <a:off x="2129118" y="256113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09" name="TextBox 208">
          <a:extLst>
            <a:ext uri="{FF2B5EF4-FFF2-40B4-BE49-F238E27FC236}">
              <a16:creationId xmlns:a16="http://schemas.microsoft.com/office/drawing/2014/main" id="{8F32126E-34B7-4A5C-ACCB-E897002022DA}"/>
            </a:ext>
          </a:extLst>
        </xdr:cNvPr>
        <xdr:cNvSpPr txBox="1"/>
      </xdr:nvSpPr>
      <xdr:spPr>
        <a:xfrm>
          <a:off x="2129118" y="256254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oneCellAnchor>
    <xdr:from>
      <xdr:col>4</xdr:col>
      <xdr:colOff>571500</xdr:colOff>
      <xdr:row>1430</xdr:row>
      <xdr:rowOff>0</xdr:rowOff>
    </xdr:from>
    <xdr:ext cx="184731" cy="264560"/>
    <xdr:sp macro="" textlink="">
      <xdr:nvSpPr>
        <xdr:cNvPr id="210" name="TextBox 209">
          <a:extLst>
            <a:ext uri="{FF2B5EF4-FFF2-40B4-BE49-F238E27FC236}">
              <a16:creationId xmlns:a16="http://schemas.microsoft.com/office/drawing/2014/main" id="{3E0C1040-9C04-4185-84F7-0685563ED7C6}"/>
            </a:ext>
          </a:extLst>
        </xdr:cNvPr>
        <xdr:cNvSpPr txBox="1"/>
      </xdr:nvSpPr>
      <xdr:spPr>
        <a:xfrm>
          <a:off x="2129118" y="2553580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E3FB-5044-4382-BB3A-813C5DE788D3}">
  <dimension ref="A1:N1454"/>
  <sheetViews>
    <sheetView showGridLines="0" tabSelected="1" view="pageBreakPreview" topLeftCell="B923" zoomScale="85" zoomScaleNormal="100" zoomScaleSheetLayoutView="85" workbookViewId="0">
      <selection activeCell="I975" sqref="I975"/>
    </sheetView>
  </sheetViews>
  <sheetFormatPr defaultColWidth="9.1796875" defaultRowHeight="14.5" x14ac:dyDescent="0.35"/>
  <cols>
    <col min="1" max="1" width="5.453125" style="14" hidden="1" customWidth="1"/>
    <col min="2" max="2" width="8.453125" style="14" customWidth="1"/>
    <col min="3" max="3" width="9.453125" style="14" customWidth="1"/>
    <col min="4" max="4" width="7.6328125" style="14" customWidth="1"/>
    <col min="5" max="5" width="57.90625" style="14" customWidth="1"/>
    <col min="6" max="6" width="6.453125" style="16" customWidth="1"/>
    <col min="7" max="7" width="10.81640625" style="31" customWidth="1"/>
    <col min="8" max="8" width="12.7265625" style="17" customWidth="1"/>
    <col min="9" max="9" width="16.36328125" style="18" customWidth="1"/>
    <col min="10" max="10" width="9.1796875" style="15"/>
    <col min="11" max="11" width="12.36328125" style="13" bestFit="1" customWidth="1"/>
    <col min="12" max="12" width="12.36328125" style="14" bestFit="1" customWidth="1"/>
    <col min="13" max="16384" width="9.1796875" style="14"/>
  </cols>
  <sheetData>
    <row r="1" spans="1:14" x14ac:dyDescent="0.35">
      <c r="B1" s="290"/>
      <c r="C1" s="291"/>
      <c r="D1" s="291"/>
      <c r="E1" s="291"/>
      <c r="F1" s="292"/>
      <c r="G1" s="293"/>
      <c r="H1" s="294"/>
      <c r="I1" s="295"/>
    </row>
    <row r="2" spans="1:14" x14ac:dyDescent="0.25">
      <c r="B2" s="52" t="s">
        <v>697</v>
      </c>
      <c r="C2" s="291"/>
      <c r="D2" s="291"/>
      <c r="E2" s="291"/>
      <c r="F2" s="292"/>
      <c r="G2" s="293"/>
      <c r="H2" s="294"/>
      <c r="I2" s="295"/>
    </row>
    <row r="3" spans="1:14" x14ac:dyDescent="0.25">
      <c r="B3" s="58" t="s">
        <v>698</v>
      </c>
      <c r="C3" s="296"/>
      <c r="D3" s="296"/>
      <c r="E3" s="296"/>
      <c r="F3" s="297"/>
      <c r="G3" s="298"/>
      <c r="H3" s="299"/>
      <c r="I3" s="300"/>
    </row>
    <row r="4" spans="1:14" s="5" customFormat="1" ht="15" customHeight="1" x14ac:dyDescent="0.3">
      <c r="A4" s="3"/>
      <c r="B4" s="64" t="s">
        <v>496</v>
      </c>
      <c r="C4" s="65"/>
      <c r="D4" s="65"/>
      <c r="E4" s="65"/>
      <c r="F4" s="66"/>
      <c r="G4" s="301"/>
      <c r="H4" s="302"/>
      <c r="I4" s="303"/>
      <c r="J4" s="4"/>
      <c r="K4" s="13"/>
    </row>
    <row r="5" spans="1:14" s="6" customFormat="1" ht="63.5" customHeight="1" x14ac:dyDescent="0.35">
      <c r="B5" s="32" t="s">
        <v>0</v>
      </c>
      <c r="C5" s="32" t="s">
        <v>1</v>
      </c>
      <c r="D5" s="32" t="s">
        <v>2</v>
      </c>
      <c r="E5" s="32" t="s">
        <v>3</v>
      </c>
      <c r="F5" s="32" t="s">
        <v>4</v>
      </c>
      <c r="G5" s="33" t="s">
        <v>5</v>
      </c>
      <c r="H5" s="304" t="s">
        <v>6</v>
      </c>
      <c r="I5" s="305" t="s">
        <v>7</v>
      </c>
      <c r="J5" s="7"/>
      <c r="K5" s="13"/>
    </row>
    <row r="6" spans="1:14" s="6" customFormat="1" ht="24" customHeight="1" x14ac:dyDescent="0.35">
      <c r="A6" s="6">
        <v>198</v>
      </c>
      <c r="B6" s="34" t="s">
        <v>434</v>
      </c>
      <c r="C6" s="35" t="s">
        <v>8</v>
      </c>
      <c r="D6" s="36"/>
      <c r="E6" s="37" t="s">
        <v>9</v>
      </c>
      <c r="F6" s="36"/>
      <c r="G6" s="38"/>
      <c r="H6" s="23"/>
      <c r="I6" s="307"/>
      <c r="J6" s="7"/>
      <c r="K6" s="13"/>
    </row>
    <row r="7" spans="1:14" s="6" customFormat="1" ht="12" customHeight="1" x14ac:dyDescent="0.35">
      <c r="B7" s="39"/>
      <c r="C7" s="40"/>
      <c r="D7" s="40"/>
      <c r="E7" s="40"/>
      <c r="F7" s="36"/>
      <c r="G7" s="38"/>
      <c r="H7" s="23"/>
      <c r="I7" s="308"/>
      <c r="J7" s="7"/>
      <c r="K7" s="13"/>
      <c r="L7" s="8"/>
      <c r="M7" s="9"/>
      <c r="N7" s="9"/>
    </row>
    <row r="8" spans="1:14" s="6" customFormat="1" ht="12" customHeight="1" x14ac:dyDescent="0.35">
      <c r="A8" s="6">
        <v>199</v>
      </c>
      <c r="B8" s="34" t="s">
        <v>10</v>
      </c>
      <c r="C8" s="37" t="s">
        <v>11</v>
      </c>
      <c r="D8" s="36"/>
      <c r="E8" s="35" t="s">
        <v>12</v>
      </c>
      <c r="F8" s="36"/>
      <c r="G8" s="38"/>
      <c r="H8" s="23"/>
      <c r="I8" s="307"/>
      <c r="J8" s="7"/>
      <c r="K8" s="13"/>
    </row>
    <row r="9" spans="1:14" s="6" customFormat="1" ht="12" customHeight="1" x14ac:dyDescent="0.35">
      <c r="B9" s="39"/>
      <c r="C9" s="40"/>
      <c r="D9" s="40"/>
      <c r="E9" s="40"/>
      <c r="F9" s="36"/>
      <c r="G9" s="38"/>
      <c r="H9" s="23"/>
      <c r="I9" s="308"/>
      <c r="J9" s="7"/>
      <c r="K9" s="13"/>
    </row>
    <row r="10" spans="1:14" s="19" customFormat="1" ht="12" customHeight="1" x14ac:dyDescent="0.35">
      <c r="A10" s="19">
        <v>200</v>
      </c>
      <c r="B10" s="41" t="s">
        <v>13</v>
      </c>
      <c r="C10" s="42" t="s">
        <v>14</v>
      </c>
      <c r="D10" s="43"/>
      <c r="E10" s="42" t="s">
        <v>15</v>
      </c>
      <c r="F10" s="44" t="s">
        <v>16</v>
      </c>
      <c r="G10" s="45">
        <v>1</v>
      </c>
      <c r="H10" s="24"/>
      <c r="I10" s="309">
        <f>H10*G10</f>
        <v>0</v>
      </c>
      <c r="J10" s="20"/>
      <c r="K10" s="21"/>
      <c r="L10" s="22"/>
    </row>
    <row r="11" spans="1:14" s="6" customFormat="1" ht="12" customHeight="1" x14ac:dyDescent="0.35">
      <c r="B11" s="39"/>
      <c r="C11" s="40"/>
      <c r="D11" s="40"/>
      <c r="E11" s="40"/>
      <c r="F11" s="36"/>
      <c r="G11" s="38"/>
      <c r="H11" s="23"/>
      <c r="I11" s="309"/>
      <c r="J11" s="7"/>
      <c r="K11" s="13"/>
      <c r="L11" s="10"/>
    </row>
    <row r="12" spans="1:14" s="6" customFormat="1" ht="12" customHeight="1" x14ac:dyDescent="0.35">
      <c r="A12" s="6">
        <v>201</v>
      </c>
      <c r="B12" s="34"/>
      <c r="C12" s="37" t="s">
        <v>17</v>
      </c>
      <c r="D12" s="36"/>
      <c r="E12" s="37" t="s">
        <v>18</v>
      </c>
      <c r="F12" s="46"/>
      <c r="G12" s="38"/>
      <c r="H12" s="23"/>
      <c r="I12" s="309"/>
      <c r="J12" s="7"/>
      <c r="K12" s="13"/>
    </row>
    <row r="13" spans="1:14" s="6" customFormat="1" ht="12" customHeight="1" x14ac:dyDescent="0.35">
      <c r="B13" s="39"/>
      <c r="C13" s="40"/>
      <c r="D13" s="40"/>
      <c r="E13" s="40"/>
      <c r="F13" s="36"/>
      <c r="G13" s="38"/>
      <c r="H13" s="23"/>
      <c r="I13" s="309"/>
      <c r="J13" s="7"/>
      <c r="K13" s="13"/>
    </row>
    <row r="14" spans="1:14" s="6" customFormat="1" ht="12" customHeight="1" x14ac:dyDescent="0.35">
      <c r="A14" s="6">
        <v>202</v>
      </c>
      <c r="B14" s="34"/>
      <c r="C14" s="37"/>
      <c r="D14" s="36"/>
      <c r="E14" s="37" t="s">
        <v>19</v>
      </c>
      <c r="F14" s="46"/>
      <c r="G14" s="38"/>
      <c r="H14" s="23"/>
      <c r="I14" s="309"/>
      <c r="J14" s="7"/>
      <c r="K14" s="13"/>
    </row>
    <row r="15" spans="1:14" s="6" customFormat="1" ht="12" customHeight="1" x14ac:dyDescent="0.35">
      <c r="B15" s="39"/>
      <c r="C15" s="40"/>
      <c r="D15" s="40"/>
      <c r="E15" s="40"/>
      <c r="F15" s="36"/>
      <c r="G15" s="38"/>
      <c r="H15" s="23"/>
      <c r="I15" s="309"/>
      <c r="J15" s="7"/>
      <c r="K15" s="13"/>
    </row>
    <row r="16" spans="1:14" s="6" customFormat="1" ht="36" customHeight="1" x14ac:dyDescent="0.35">
      <c r="A16" s="6">
        <v>203</v>
      </c>
      <c r="B16" s="34" t="s">
        <v>20</v>
      </c>
      <c r="C16" s="37"/>
      <c r="D16" s="36"/>
      <c r="E16" s="37" t="s">
        <v>21</v>
      </c>
      <c r="F16" s="46" t="s">
        <v>16</v>
      </c>
      <c r="G16" s="38">
        <v>1</v>
      </c>
      <c r="H16" s="23"/>
      <c r="I16" s="309">
        <f t="shared" ref="I11:I59" si="0">H16*G16</f>
        <v>0</v>
      </c>
      <c r="J16" s="7"/>
      <c r="K16" s="13"/>
    </row>
    <row r="17" spans="1:11" s="6" customFormat="1" ht="12" customHeight="1" x14ac:dyDescent="0.35">
      <c r="B17" s="39"/>
      <c r="C17" s="40"/>
      <c r="D17" s="40"/>
      <c r="E17" s="40"/>
      <c r="F17" s="36"/>
      <c r="G17" s="38"/>
      <c r="H17" s="23"/>
      <c r="I17" s="309"/>
      <c r="J17" s="7"/>
      <c r="K17" s="13"/>
    </row>
    <row r="18" spans="1:11" s="6" customFormat="1" ht="12" customHeight="1" x14ac:dyDescent="0.35">
      <c r="A18" s="6">
        <v>204</v>
      </c>
      <c r="B18" s="34" t="s">
        <v>22</v>
      </c>
      <c r="C18" s="37"/>
      <c r="D18" s="36"/>
      <c r="E18" s="37" t="s">
        <v>23</v>
      </c>
      <c r="F18" s="46" t="s">
        <v>16</v>
      </c>
      <c r="G18" s="38">
        <v>1</v>
      </c>
      <c r="H18" s="23"/>
      <c r="I18" s="309">
        <f t="shared" si="0"/>
        <v>0</v>
      </c>
      <c r="J18" s="7"/>
      <c r="K18" s="13"/>
    </row>
    <row r="19" spans="1:11" s="6" customFormat="1" ht="12" customHeight="1" x14ac:dyDescent="0.35">
      <c r="B19" s="39"/>
      <c r="C19" s="40"/>
      <c r="D19" s="40"/>
      <c r="E19" s="40"/>
      <c r="F19" s="36"/>
      <c r="G19" s="38"/>
      <c r="H19" s="23"/>
      <c r="I19" s="309"/>
      <c r="J19" s="7"/>
      <c r="K19" s="13"/>
    </row>
    <row r="20" spans="1:11" s="6" customFormat="1" ht="12" customHeight="1" x14ac:dyDescent="0.35">
      <c r="A20" s="6">
        <v>205</v>
      </c>
      <c r="B20" s="34" t="s">
        <v>24</v>
      </c>
      <c r="C20" s="37"/>
      <c r="D20" s="36"/>
      <c r="E20" s="37" t="s">
        <v>25</v>
      </c>
      <c r="F20" s="46" t="s">
        <v>16</v>
      </c>
      <c r="G20" s="38">
        <v>1</v>
      </c>
      <c r="H20" s="23"/>
      <c r="I20" s="309">
        <f t="shared" si="0"/>
        <v>0</v>
      </c>
      <c r="J20" s="7"/>
      <c r="K20" s="13"/>
    </row>
    <row r="21" spans="1:11" s="6" customFormat="1" ht="12" customHeight="1" x14ac:dyDescent="0.35">
      <c r="B21" s="39"/>
      <c r="C21" s="40"/>
      <c r="D21" s="40"/>
      <c r="E21" s="40"/>
      <c r="F21" s="36"/>
      <c r="G21" s="38"/>
      <c r="H21" s="23"/>
      <c r="I21" s="309"/>
      <c r="J21" s="7"/>
      <c r="K21" s="13"/>
    </row>
    <row r="22" spans="1:11" s="6" customFormat="1" ht="12" customHeight="1" x14ac:dyDescent="0.35">
      <c r="A22" s="6">
        <v>837</v>
      </c>
      <c r="B22" s="34" t="s">
        <v>26</v>
      </c>
      <c r="C22" s="37"/>
      <c r="D22" s="36"/>
      <c r="E22" s="37" t="s">
        <v>27</v>
      </c>
      <c r="F22" s="46" t="s">
        <v>16</v>
      </c>
      <c r="G22" s="38">
        <v>1</v>
      </c>
      <c r="H22" s="23"/>
      <c r="I22" s="309">
        <f t="shared" si="0"/>
        <v>0</v>
      </c>
      <c r="J22" s="7"/>
      <c r="K22" s="13"/>
    </row>
    <row r="23" spans="1:11" s="6" customFormat="1" ht="12" customHeight="1" x14ac:dyDescent="0.35">
      <c r="B23" s="39"/>
      <c r="C23" s="40"/>
      <c r="D23" s="40"/>
      <c r="E23" s="40"/>
      <c r="F23" s="36"/>
      <c r="G23" s="38"/>
      <c r="H23" s="23"/>
      <c r="I23" s="309"/>
      <c r="J23" s="7"/>
      <c r="K23" s="13"/>
    </row>
    <row r="24" spans="1:11" s="6" customFormat="1" ht="12" customHeight="1" x14ac:dyDescent="0.35">
      <c r="B24" s="39"/>
      <c r="C24" s="40"/>
      <c r="D24" s="40"/>
      <c r="E24" s="40"/>
      <c r="F24" s="36"/>
      <c r="G24" s="38"/>
      <c r="H24" s="23"/>
      <c r="I24" s="309"/>
      <c r="J24" s="7"/>
      <c r="K24" s="13"/>
    </row>
    <row r="25" spans="1:11" s="6" customFormat="1" ht="12" customHeight="1" x14ac:dyDescent="0.35">
      <c r="A25" s="6">
        <v>206</v>
      </c>
      <c r="B25" s="34"/>
      <c r="C25" s="37"/>
      <c r="D25" s="36"/>
      <c r="E25" s="37" t="s">
        <v>28</v>
      </c>
      <c r="F25" s="46"/>
      <c r="G25" s="38"/>
      <c r="H25" s="23"/>
      <c r="I25" s="309"/>
      <c r="J25" s="7"/>
      <c r="K25" s="13"/>
    </row>
    <row r="26" spans="1:11" s="6" customFormat="1" ht="12" customHeight="1" x14ac:dyDescent="0.35">
      <c r="B26" s="39"/>
      <c r="C26" s="40"/>
      <c r="D26" s="40"/>
      <c r="E26" s="40"/>
      <c r="F26" s="36"/>
      <c r="G26" s="38"/>
      <c r="H26" s="23"/>
      <c r="I26" s="309"/>
      <c r="J26" s="7"/>
      <c r="K26" s="13"/>
    </row>
    <row r="27" spans="1:11" s="6" customFormat="1" ht="12" customHeight="1" x14ac:dyDescent="0.35">
      <c r="A27" s="6">
        <v>207</v>
      </c>
      <c r="B27" s="34" t="s">
        <v>29</v>
      </c>
      <c r="C27" s="37"/>
      <c r="D27" s="36"/>
      <c r="E27" s="37" t="s">
        <v>30</v>
      </c>
      <c r="F27" s="46" t="s">
        <v>16</v>
      </c>
      <c r="G27" s="38">
        <v>1</v>
      </c>
      <c r="H27" s="23"/>
      <c r="I27" s="309">
        <f t="shared" si="0"/>
        <v>0</v>
      </c>
      <c r="J27" s="7"/>
      <c r="K27" s="13"/>
    </row>
    <row r="28" spans="1:11" s="6" customFormat="1" ht="12" customHeight="1" x14ac:dyDescent="0.35">
      <c r="B28" s="39"/>
      <c r="C28" s="40"/>
      <c r="D28" s="40"/>
      <c r="E28" s="40"/>
      <c r="F28" s="36"/>
      <c r="G28" s="38"/>
      <c r="H28" s="23"/>
      <c r="I28" s="309"/>
      <c r="J28" s="7"/>
      <c r="K28" s="13"/>
    </row>
    <row r="29" spans="1:11" s="6" customFormat="1" ht="12" customHeight="1" x14ac:dyDescent="0.35">
      <c r="A29" s="6">
        <v>208</v>
      </c>
      <c r="B29" s="34" t="s">
        <v>31</v>
      </c>
      <c r="C29" s="37"/>
      <c r="D29" s="36"/>
      <c r="E29" s="37" t="s">
        <v>32</v>
      </c>
      <c r="F29" s="46" t="s">
        <v>16</v>
      </c>
      <c r="G29" s="38">
        <v>1</v>
      </c>
      <c r="H29" s="23"/>
      <c r="I29" s="309">
        <f t="shared" si="0"/>
        <v>0</v>
      </c>
      <c r="J29" s="7"/>
      <c r="K29" s="13"/>
    </row>
    <row r="30" spans="1:11" s="6" customFormat="1" ht="12" customHeight="1" x14ac:dyDescent="0.35">
      <c r="B30" s="39"/>
      <c r="C30" s="40"/>
      <c r="D30" s="40"/>
      <c r="E30" s="40"/>
      <c r="F30" s="36"/>
      <c r="G30" s="38"/>
      <c r="H30" s="23"/>
      <c r="I30" s="309"/>
      <c r="J30" s="7"/>
      <c r="K30" s="13"/>
    </row>
    <row r="31" spans="1:11" s="6" customFormat="1" ht="12" customHeight="1" x14ac:dyDescent="0.35">
      <c r="A31" s="6">
        <v>209</v>
      </c>
      <c r="B31" s="34" t="s">
        <v>33</v>
      </c>
      <c r="C31" s="37"/>
      <c r="D31" s="36"/>
      <c r="E31" s="37" t="s">
        <v>34</v>
      </c>
      <c r="F31" s="46" t="s">
        <v>16</v>
      </c>
      <c r="G31" s="38">
        <v>1</v>
      </c>
      <c r="H31" s="23"/>
      <c r="I31" s="309">
        <f t="shared" si="0"/>
        <v>0</v>
      </c>
      <c r="J31" s="7"/>
      <c r="K31" s="13"/>
    </row>
    <row r="32" spans="1:11" s="6" customFormat="1" ht="12" customHeight="1" x14ac:dyDescent="0.35">
      <c r="B32" s="39"/>
      <c r="C32" s="40"/>
      <c r="D32" s="40"/>
      <c r="E32" s="40"/>
      <c r="F32" s="36"/>
      <c r="G32" s="38"/>
      <c r="H32" s="23"/>
      <c r="I32" s="309"/>
      <c r="J32" s="7"/>
      <c r="K32" s="13"/>
    </row>
    <row r="33" spans="1:11" s="6" customFormat="1" ht="12" customHeight="1" x14ac:dyDescent="0.35">
      <c r="A33" s="6">
        <v>210</v>
      </c>
      <c r="B33" s="34" t="s">
        <v>35</v>
      </c>
      <c r="C33" s="37"/>
      <c r="D33" s="36"/>
      <c r="E33" s="37" t="s">
        <v>36</v>
      </c>
      <c r="F33" s="46" t="s">
        <v>16</v>
      </c>
      <c r="G33" s="38">
        <v>1</v>
      </c>
      <c r="H33" s="23"/>
      <c r="I33" s="309">
        <f t="shared" si="0"/>
        <v>0</v>
      </c>
      <c r="J33" s="7"/>
      <c r="K33" s="13"/>
    </row>
    <row r="34" spans="1:11" s="6" customFormat="1" ht="12" customHeight="1" x14ac:dyDescent="0.35">
      <c r="B34" s="39"/>
      <c r="C34" s="40"/>
      <c r="D34" s="40"/>
      <c r="E34" s="40"/>
      <c r="F34" s="36"/>
      <c r="G34" s="38"/>
      <c r="H34" s="23"/>
      <c r="I34" s="309"/>
      <c r="J34" s="7"/>
      <c r="K34" s="13"/>
    </row>
    <row r="35" spans="1:11" s="6" customFormat="1" ht="12" customHeight="1" x14ac:dyDescent="0.35">
      <c r="A35" s="6">
        <v>211</v>
      </c>
      <c r="B35" s="34" t="s">
        <v>37</v>
      </c>
      <c r="C35" s="37"/>
      <c r="D35" s="36"/>
      <c r="E35" s="37" t="s">
        <v>38</v>
      </c>
      <c r="F35" s="46" t="s">
        <v>16</v>
      </c>
      <c r="G35" s="38">
        <v>1</v>
      </c>
      <c r="H35" s="23"/>
      <c r="I35" s="309">
        <f t="shared" si="0"/>
        <v>0</v>
      </c>
      <c r="J35" s="7"/>
      <c r="K35" s="13"/>
    </row>
    <row r="36" spans="1:11" s="6" customFormat="1" ht="12" customHeight="1" x14ac:dyDescent="0.35">
      <c r="B36" s="39"/>
      <c r="C36" s="40"/>
      <c r="D36" s="40"/>
      <c r="E36" s="40"/>
      <c r="F36" s="36"/>
      <c r="G36" s="38"/>
      <c r="H36" s="23"/>
      <c r="I36" s="309"/>
      <c r="J36" s="7"/>
      <c r="K36" s="13"/>
    </row>
    <row r="37" spans="1:11" s="6" customFormat="1" ht="12" customHeight="1" x14ac:dyDescent="0.35">
      <c r="A37" s="6">
        <v>212</v>
      </c>
      <c r="B37" s="34" t="s">
        <v>39</v>
      </c>
      <c r="C37" s="37"/>
      <c r="D37" s="36"/>
      <c r="E37" s="37" t="s">
        <v>40</v>
      </c>
      <c r="F37" s="46" t="s">
        <v>16</v>
      </c>
      <c r="G37" s="38">
        <v>1</v>
      </c>
      <c r="H37" s="23"/>
      <c r="I37" s="309">
        <f t="shared" si="0"/>
        <v>0</v>
      </c>
      <c r="J37" s="7"/>
      <c r="K37" s="13"/>
    </row>
    <row r="38" spans="1:11" s="6" customFormat="1" ht="12" customHeight="1" x14ac:dyDescent="0.35">
      <c r="B38" s="39"/>
      <c r="C38" s="40"/>
      <c r="D38" s="40"/>
      <c r="E38" s="40"/>
      <c r="F38" s="36"/>
      <c r="G38" s="38"/>
      <c r="H38" s="23"/>
      <c r="I38" s="309"/>
      <c r="J38" s="7"/>
      <c r="K38" s="13"/>
    </row>
    <row r="39" spans="1:11" s="6" customFormat="1" ht="24" customHeight="1" x14ac:dyDescent="0.35">
      <c r="A39" s="6">
        <v>213</v>
      </c>
      <c r="B39" s="34" t="s">
        <v>41</v>
      </c>
      <c r="C39" s="37"/>
      <c r="D39" s="36"/>
      <c r="E39" s="37" t="s">
        <v>42</v>
      </c>
      <c r="F39" s="46" t="s">
        <v>16</v>
      </c>
      <c r="G39" s="38">
        <v>1</v>
      </c>
      <c r="H39" s="23"/>
      <c r="I39" s="309">
        <f t="shared" si="0"/>
        <v>0</v>
      </c>
      <c r="J39" s="7"/>
      <c r="K39" s="13"/>
    </row>
    <row r="40" spans="1:11" s="6" customFormat="1" ht="12" customHeight="1" x14ac:dyDescent="0.35">
      <c r="B40" s="39"/>
      <c r="C40" s="40"/>
      <c r="D40" s="40"/>
      <c r="E40" s="40"/>
      <c r="F40" s="36"/>
      <c r="G40" s="38"/>
      <c r="H40" s="23"/>
      <c r="I40" s="309"/>
      <c r="J40" s="7"/>
      <c r="K40" s="13"/>
    </row>
    <row r="41" spans="1:11" s="6" customFormat="1" ht="12" customHeight="1" x14ac:dyDescent="0.35">
      <c r="A41" s="6">
        <v>214</v>
      </c>
      <c r="B41" s="34" t="s">
        <v>43</v>
      </c>
      <c r="C41" s="37"/>
      <c r="D41" s="36"/>
      <c r="E41" s="37" t="s">
        <v>44</v>
      </c>
      <c r="F41" s="46" t="s">
        <v>16</v>
      </c>
      <c r="G41" s="38">
        <v>1</v>
      </c>
      <c r="H41" s="23"/>
      <c r="I41" s="309">
        <f t="shared" si="0"/>
        <v>0</v>
      </c>
      <c r="J41" s="7"/>
      <c r="K41" s="13"/>
    </row>
    <row r="42" spans="1:11" s="6" customFormat="1" ht="12" customHeight="1" x14ac:dyDescent="0.35">
      <c r="B42" s="39"/>
      <c r="C42" s="40"/>
      <c r="D42" s="40"/>
      <c r="E42" s="40"/>
      <c r="F42" s="36"/>
      <c r="G42" s="38"/>
      <c r="H42" s="23"/>
      <c r="I42" s="309"/>
      <c r="J42" s="7"/>
      <c r="K42" s="13"/>
    </row>
    <row r="43" spans="1:11" s="6" customFormat="1" ht="12" customHeight="1" x14ac:dyDescent="0.35">
      <c r="A43" s="6">
        <v>215</v>
      </c>
      <c r="B43" s="34" t="s">
        <v>45</v>
      </c>
      <c r="C43" s="37"/>
      <c r="D43" s="36"/>
      <c r="E43" s="37" t="s">
        <v>46</v>
      </c>
      <c r="F43" s="46" t="s">
        <v>16</v>
      </c>
      <c r="G43" s="38">
        <v>1</v>
      </c>
      <c r="H43" s="23"/>
      <c r="I43" s="309">
        <f t="shared" si="0"/>
        <v>0</v>
      </c>
      <c r="J43" s="7"/>
      <c r="K43" s="13"/>
    </row>
    <row r="44" spans="1:11" s="6" customFormat="1" ht="12" customHeight="1" x14ac:dyDescent="0.35">
      <c r="B44" s="39"/>
      <c r="C44" s="40"/>
      <c r="D44" s="40"/>
      <c r="E44" s="40"/>
      <c r="F44" s="36"/>
      <c r="G44" s="38"/>
      <c r="H44" s="23"/>
      <c r="I44" s="309"/>
      <c r="J44" s="7"/>
      <c r="K44" s="13"/>
    </row>
    <row r="45" spans="1:11" s="6" customFormat="1" ht="12" customHeight="1" x14ac:dyDescent="0.35">
      <c r="A45" s="6">
        <v>220</v>
      </c>
      <c r="B45" s="34" t="s">
        <v>47</v>
      </c>
      <c r="C45" s="37" t="s">
        <v>48</v>
      </c>
      <c r="D45" s="36"/>
      <c r="E45" s="37" t="s">
        <v>49</v>
      </c>
      <c r="F45" s="46" t="s">
        <v>16</v>
      </c>
      <c r="G45" s="38">
        <v>1</v>
      </c>
      <c r="H45" s="23"/>
      <c r="I45" s="309">
        <f t="shared" si="0"/>
        <v>0</v>
      </c>
      <c r="J45" s="7"/>
      <c r="K45" s="13"/>
    </row>
    <row r="46" spans="1:11" s="6" customFormat="1" ht="12" customHeight="1" x14ac:dyDescent="0.35">
      <c r="B46" s="39"/>
      <c r="C46" s="40"/>
      <c r="D46" s="40"/>
      <c r="E46" s="40"/>
      <c r="F46" s="36"/>
      <c r="G46" s="38"/>
      <c r="H46" s="23"/>
      <c r="I46" s="309"/>
      <c r="J46" s="7"/>
      <c r="K46" s="13"/>
    </row>
    <row r="47" spans="1:11" s="6" customFormat="1" ht="24" customHeight="1" x14ac:dyDescent="0.35">
      <c r="A47" s="6">
        <v>221</v>
      </c>
      <c r="B47" s="34" t="s">
        <v>50</v>
      </c>
      <c r="C47" s="37" t="s">
        <v>51</v>
      </c>
      <c r="D47" s="36"/>
      <c r="E47" s="37" t="s">
        <v>52</v>
      </c>
      <c r="F47" s="46" t="s">
        <v>16</v>
      </c>
      <c r="G47" s="38">
        <v>1</v>
      </c>
      <c r="H47" s="23"/>
      <c r="I47" s="309">
        <f t="shared" si="0"/>
        <v>0</v>
      </c>
      <c r="J47" s="7"/>
      <c r="K47" s="13"/>
    </row>
    <row r="48" spans="1:11" s="6" customFormat="1" ht="12" customHeight="1" x14ac:dyDescent="0.35">
      <c r="B48" s="39"/>
      <c r="C48" s="40"/>
      <c r="D48" s="40"/>
      <c r="E48" s="40"/>
      <c r="F48" s="36"/>
      <c r="G48" s="38"/>
      <c r="H48" s="23"/>
      <c r="I48" s="309"/>
      <c r="J48" s="7"/>
      <c r="K48" s="13"/>
    </row>
    <row r="49" spans="1:11" s="6" customFormat="1" ht="12" customHeight="1" x14ac:dyDescent="0.35">
      <c r="A49" s="6">
        <v>222</v>
      </c>
      <c r="B49" s="34" t="s">
        <v>53</v>
      </c>
      <c r="C49" s="37" t="s">
        <v>54</v>
      </c>
      <c r="D49" s="36"/>
      <c r="E49" s="35" t="s">
        <v>55</v>
      </c>
      <c r="F49" s="46"/>
      <c r="G49" s="38"/>
      <c r="H49" s="23"/>
      <c r="I49" s="309"/>
      <c r="J49" s="7"/>
      <c r="K49" s="13"/>
    </row>
    <row r="50" spans="1:11" s="6" customFormat="1" ht="12" customHeight="1" x14ac:dyDescent="0.35">
      <c r="B50" s="39"/>
      <c r="C50" s="40"/>
      <c r="D50" s="40"/>
      <c r="E50" s="40"/>
      <c r="F50" s="36"/>
      <c r="G50" s="38"/>
      <c r="H50" s="23"/>
      <c r="I50" s="309"/>
      <c r="J50" s="7"/>
      <c r="K50" s="13"/>
    </row>
    <row r="51" spans="1:11" s="6" customFormat="1" ht="12" customHeight="1" x14ac:dyDescent="0.35">
      <c r="A51" s="6">
        <v>223</v>
      </c>
      <c r="B51" s="34" t="s">
        <v>56</v>
      </c>
      <c r="C51" s="37" t="s">
        <v>57</v>
      </c>
      <c r="D51" s="36"/>
      <c r="E51" s="37" t="s">
        <v>15</v>
      </c>
      <c r="F51" s="46" t="s">
        <v>524</v>
      </c>
      <c r="G51" s="38">
        <v>5</v>
      </c>
      <c r="H51" s="23"/>
      <c r="I51" s="309">
        <f t="shared" si="0"/>
        <v>0</v>
      </c>
      <c r="J51" s="7"/>
      <c r="K51" s="13"/>
    </row>
    <row r="52" spans="1:11" s="6" customFormat="1" ht="12" customHeight="1" x14ac:dyDescent="0.35">
      <c r="B52" s="39"/>
      <c r="C52" s="40"/>
      <c r="D52" s="40"/>
      <c r="E52" s="40"/>
      <c r="F52" s="36"/>
      <c r="G52" s="38"/>
      <c r="H52" s="23"/>
      <c r="I52" s="309"/>
      <c r="J52" s="7"/>
      <c r="K52" s="13"/>
    </row>
    <row r="53" spans="1:11" s="6" customFormat="1" ht="12" customHeight="1" x14ac:dyDescent="0.35">
      <c r="A53" s="6">
        <v>224</v>
      </c>
      <c r="B53" s="34"/>
      <c r="C53" s="37" t="s">
        <v>58</v>
      </c>
      <c r="D53" s="36"/>
      <c r="E53" s="37" t="s">
        <v>59</v>
      </c>
      <c r="F53" s="46"/>
      <c r="G53" s="38"/>
      <c r="H53" s="23"/>
      <c r="I53" s="309"/>
      <c r="J53" s="7"/>
      <c r="K53" s="13"/>
    </row>
    <row r="54" spans="1:11" s="6" customFormat="1" ht="12" customHeight="1" x14ac:dyDescent="0.35">
      <c r="B54" s="39"/>
      <c r="C54" s="40"/>
      <c r="D54" s="40"/>
      <c r="E54" s="40"/>
      <c r="F54" s="36"/>
      <c r="G54" s="38"/>
      <c r="H54" s="23"/>
      <c r="I54" s="309"/>
      <c r="J54" s="7"/>
      <c r="K54" s="13"/>
    </row>
    <row r="55" spans="1:11" s="6" customFormat="1" ht="24" customHeight="1" x14ac:dyDescent="0.35">
      <c r="A55" s="6">
        <v>225</v>
      </c>
      <c r="B55" s="34"/>
      <c r="C55" s="37" t="s">
        <v>60</v>
      </c>
      <c r="D55" s="36"/>
      <c r="E55" s="37" t="s">
        <v>61</v>
      </c>
      <c r="F55" s="46"/>
      <c r="G55" s="38"/>
      <c r="H55" s="23"/>
      <c r="I55" s="309"/>
      <c r="J55" s="7"/>
      <c r="K55" s="13"/>
    </row>
    <row r="56" spans="1:11" s="6" customFormat="1" ht="12" customHeight="1" x14ac:dyDescent="0.35">
      <c r="B56" s="39"/>
      <c r="C56" s="40"/>
      <c r="D56" s="40"/>
      <c r="E56" s="40"/>
      <c r="F56" s="36"/>
      <c r="G56" s="38"/>
      <c r="H56" s="23"/>
      <c r="I56" s="309"/>
      <c r="J56" s="7"/>
      <c r="K56" s="13"/>
    </row>
    <row r="57" spans="1:11" s="6" customFormat="1" ht="12" customHeight="1" x14ac:dyDescent="0.35">
      <c r="A57" s="6">
        <v>226</v>
      </c>
      <c r="B57" s="34" t="s">
        <v>62</v>
      </c>
      <c r="C57" s="37"/>
      <c r="D57" s="36"/>
      <c r="E57" s="37" t="s">
        <v>63</v>
      </c>
      <c r="F57" s="46" t="s">
        <v>524</v>
      </c>
      <c r="G57" s="38">
        <v>5</v>
      </c>
      <c r="H57" s="23"/>
      <c r="I57" s="309">
        <f t="shared" si="0"/>
        <v>0</v>
      </c>
      <c r="J57" s="7"/>
      <c r="K57" s="13"/>
    </row>
    <row r="58" spans="1:11" s="6" customFormat="1" ht="12" customHeight="1" x14ac:dyDescent="0.35">
      <c r="B58" s="39"/>
      <c r="C58" s="40"/>
      <c r="D58" s="40"/>
      <c r="E58" s="40"/>
      <c r="F58" s="36"/>
      <c r="G58" s="38"/>
      <c r="H58" s="23"/>
      <c r="I58" s="309"/>
      <c r="J58" s="7"/>
      <c r="K58" s="13"/>
    </row>
    <row r="59" spans="1:11" s="6" customFormat="1" ht="12" customHeight="1" x14ac:dyDescent="0.35">
      <c r="A59" s="6">
        <v>227</v>
      </c>
      <c r="B59" s="34" t="s">
        <v>64</v>
      </c>
      <c r="C59" s="37"/>
      <c r="D59" s="36"/>
      <c r="E59" s="37" t="s">
        <v>23</v>
      </c>
      <c r="F59" s="46" t="s">
        <v>524</v>
      </c>
      <c r="G59" s="38">
        <v>5</v>
      </c>
      <c r="H59" s="23"/>
      <c r="I59" s="309">
        <f t="shared" si="0"/>
        <v>0</v>
      </c>
      <c r="J59" s="7"/>
      <c r="K59" s="13"/>
    </row>
    <row r="60" spans="1:11" s="6" customFormat="1" ht="12" customHeight="1" x14ac:dyDescent="0.35">
      <c r="B60" s="39"/>
      <c r="C60" s="40"/>
      <c r="D60" s="40"/>
      <c r="E60" s="40"/>
      <c r="F60" s="36"/>
      <c r="G60" s="38"/>
      <c r="H60" s="26"/>
      <c r="I60" s="307"/>
      <c r="J60" s="7"/>
      <c r="K60" s="13"/>
    </row>
    <row r="61" spans="1:11" s="11" customFormat="1" ht="20" customHeight="1" x14ac:dyDescent="0.35">
      <c r="B61" s="47" t="s">
        <v>65</v>
      </c>
      <c r="C61" s="47"/>
      <c r="D61" s="48"/>
      <c r="E61" s="49"/>
      <c r="F61" s="50"/>
      <c r="G61" s="51"/>
      <c r="H61" s="350"/>
      <c r="I61" s="310">
        <f>SUM(I6:I60)</f>
        <v>0</v>
      </c>
      <c r="J61" s="12"/>
      <c r="K61" s="13"/>
    </row>
    <row r="62" spans="1:11" s="11" customFormat="1" ht="20" customHeight="1" x14ac:dyDescent="0.25">
      <c r="B62" s="52" t="s">
        <v>697</v>
      </c>
      <c r="C62" s="53"/>
      <c r="D62" s="54"/>
      <c r="E62" s="55"/>
      <c r="F62" s="56"/>
      <c r="G62" s="57"/>
      <c r="H62" s="351"/>
      <c r="I62" s="311"/>
      <c r="J62" s="12"/>
      <c r="K62" s="13"/>
    </row>
    <row r="63" spans="1:11" s="11" customFormat="1" ht="20" customHeight="1" x14ac:dyDescent="0.25">
      <c r="B63" s="58" t="s">
        <v>698</v>
      </c>
      <c r="C63" s="59"/>
      <c r="D63" s="60"/>
      <c r="E63" s="61"/>
      <c r="F63" s="62"/>
      <c r="G63" s="63"/>
      <c r="H63" s="352"/>
      <c r="I63" s="307"/>
      <c r="J63" s="12"/>
      <c r="K63" s="13"/>
    </row>
    <row r="64" spans="1:11" s="5" customFormat="1" ht="15" customHeight="1" x14ac:dyDescent="0.3">
      <c r="B64" s="64" t="s">
        <v>496</v>
      </c>
      <c r="C64" s="65"/>
      <c r="D64" s="65"/>
      <c r="E64" s="65"/>
      <c r="F64" s="66"/>
      <c r="G64" s="67"/>
      <c r="H64" s="353"/>
      <c r="I64" s="303"/>
      <c r="J64" s="4"/>
      <c r="K64" s="13"/>
    </row>
    <row r="65" spans="1:11" s="6" customFormat="1" ht="63.5" customHeight="1" x14ac:dyDescent="0.35">
      <c r="B65" s="32" t="s">
        <v>0</v>
      </c>
      <c r="C65" s="32" t="s">
        <v>1</v>
      </c>
      <c r="D65" s="32" t="s">
        <v>2</v>
      </c>
      <c r="E65" s="32" t="s">
        <v>3</v>
      </c>
      <c r="F65" s="32" t="s">
        <v>4</v>
      </c>
      <c r="G65" s="33" t="s">
        <v>5</v>
      </c>
      <c r="H65" s="354" t="s">
        <v>6</v>
      </c>
      <c r="I65" s="312" t="s">
        <v>7</v>
      </c>
      <c r="J65" s="7"/>
      <c r="K65" s="13"/>
    </row>
    <row r="66" spans="1:11" s="11" customFormat="1" ht="20" customHeight="1" x14ac:dyDescent="0.35">
      <c r="B66" s="47" t="s">
        <v>66</v>
      </c>
      <c r="C66" s="47"/>
      <c r="D66" s="48"/>
      <c r="E66" s="49"/>
      <c r="F66" s="50"/>
      <c r="G66" s="51"/>
      <c r="H66" s="350"/>
      <c r="I66" s="310">
        <f>I61</f>
        <v>0</v>
      </c>
      <c r="J66" s="12"/>
      <c r="K66" s="13"/>
    </row>
    <row r="67" spans="1:11" s="6" customFormat="1" ht="12" customHeight="1" x14ac:dyDescent="0.35">
      <c r="A67" s="6">
        <v>228</v>
      </c>
      <c r="B67" s="34" t="s">
        <v>67</v>
      </c>
      <c r="C67" s="37"/>
      <c r="D67" s="36"/>
      <c r="E67" s="37" t="s">
        <v>68</v>
      </c>
      <c r="F67" s="46" t="s">
        <v>524</v>
      </c>
      <c r="G67" s="38">
        <v>5</v>
      </c>
      <c r="H67" s="23"/>
      <c r="I67" s="307">
        <f t="shared" ref="I67:I104" si="1">H67*G67</f>
        <v>0</v>
      </c>
      <c r="J67" s="7"/>
      <c r="K67" s="13"/>
    </row>
    <row r="68" spans="1:11" s="6" customFormat="1" ht="12" customHeight="1" x14ac:dyDescent="0.35">
      <c r="B68" s="39"/>
      <c r="C68" s="40"/>
      <c r="D68" s="40"/>
      <c r="E68" s="40"/>
      <c r="F68" s="36"/>
      <c r="G68" s="38"/>
      <c r="H68" s="23"/>
      <c r="I68" s="307"/>
      <c r="J68" s="7"/>
      <c r="K68" s="13"/>
    </row>
    <row r="69" spans="1:11" s="6" customFormat="1" ht="12" customHeight="1" x14ac:dyDescent="0.35">
      <c r="B69" s="39"/>
      <c r="C69" s="40"/>
      <c r="D69" s="40"/>
      <c r="E69" s="40"/>
      <c r="F69" s="36"/>
      <c r="G69" s="38"/>
      <c r="H69" s="23"/>
      <c r="I69" s="307"/>
      <c r="J69" s="7"/>
      <c r="K69" s="13"/>
    </row>
    <row r="70" spans="1:11" s="6" customFormat="1" ht="24" customHeight="1" x14ac:dyDescent="0.35">
      <c r="A70" s="6">
        <v>230</v>
      </c>
      <c r="B70" s="34"/>
      <c r="C70" s="37" t="s">
        <v>70</v>
      </c>
      <c r="D70" s="36"/>
      <c r="E70" s="37" t="s">
        <v>71</v>
      </c>
      <c r="F70" s="46"/>
      <c r="G70" s="38"/>
      <c r="H70" s="23"/>
      <c r="I70" s="307"/>
      <c r="J70" s="7"/>
      <c r="K70" s="13"/>
    </row>
    <row r="71" spans="1:11" s="6" customFormat="1" ht="12" customHeight="1" x14ac:dyDescent="0.35">
      <c r="B71" s="39"/>
      <c r="C71" s="40"/>
      <c r="D71" s="40"/>
      <c r="E71" s="40"/>
      <c r="F71" s="36"/>
      <c r="G71" s="38"/>
      <c r="H71" s="23"/>
      <c r="I71" s="307"/>
      <c r="J71" s="7"/>
      <c r="K71" s="13"/>
    </row>
    <row r="72" spans="1:11" s="6" customFormat="1" ht="12" customHeight="1" x14ac:dyDescent="0.35">
      <c r="A72" s="6">
        <v>231</v>
      </c>
      <c r="B72" s="34" t="s">
        <v>69</v>
      </c>
      <c r="C72" s="37"/>
      <c r="D72" s="36"/>
      <c r="E72" s="37" t="s">
        <v>30</v>
      </c>
      <c r="F72" s="46" t="s">
        <v>524</v>
      </c>
      <c r="G72" s="38">
        <v>5</v>
      </c>
      <c r="H72" s="23"/>
      <c r="I72" s="307">
        <f t="shared" si="1"/>
        <v>0</v>
      </c>
      <c r="J72" s="7"/>
      <c r="K72" s="13"/>
    </row>
    <row r="73" spans="1:11" s="6" customFormat="1" ht="12" customHeight="1" x14ac:dyDescent="0.35">
      <c r="B73" s="39"/>
      <c r="C73" s="40"/>
      <c r="D73" s="40"/>
      <c r="E73" s="40"/>
      <c r="F73" s="36"/>
      <c r="G73" s="38"/>
      <c r="H73" s="23"/>
      <c r="I73" s="307"/>
      <c r="J73" s="7"/>
      <c r="K73" s="13"/>
    </row>
    <row r="74" spans="1:11" s="6" customFormat="1" ht="12" customHeight="1" x14ac:dyDescent="0.35">
      <c r="A74" s="6">
        <v>232</v>
      </c>
      <c r="B74" s="34" t="s">
        <v>72</v>
      </c>
      <c r="C74" s="37"/>
      <c r="D74" s="36"/>
      <c r="E74" s="37" t="s">
        <v>32</v>
      </c>
      <c r="F74" s="46" t="s">
        <v>524</v>
      </c>
      <c r="G74" s="38">
        <v>5</v>
      </c>
      <c r="H74" s="23"/>
      <c r="I74" s="307">
        <f t="shared" si="1"/>
        <v>0</v>
      </c>
      <c r="J74" s="7"/>
      <c r="K74" s="13"/>
    </row>
    <row r="75" spans="1:11" s="6" customFormat="1" ht="12" customHeight="1" x14ac:dyDescent="0.35">
      <c r="B75" s="39"/>
      <c r="C75" s="40"/>
      <c r="D75" s="40"/>
      <c r="E75" s="40"/>
      <c r="F75" s="36"/>
      <c r="G75" s="38"/>
      <c r="H75" s="23"/>
      <c r="I75" s="307"/>
      <c r="J75" s="7"/>
      <c r="K75" s="13"/>
    </row>
    <row r="76" spans="1:11" s="6" customFormat="1" ht="12" customHeight="1" x14ac:dyDescent="0.35">
      <c r="A76" s="6">
        <v>233</v>
      </c>
      <c r="B76" s="34" t="s">
        <v>73</v>
      </c>
      <c r="C76" s="37"/>
      <c r="D76" s="36"/>
      <c r="E76" s="37" t="s">
        <v>34</v>
      </c>
      <c r="F76" s="46" t="s">
        <v>524</v>
      </c>
      <c r="G76" s="38">
        <v>5</v>
      </c>
      <c r="H76" s="23"/>
      <c r="I76" s="307">
        <f t="shared" si="1"/>
        <v>0</v>
      </c>
      <c r="J76" s="7"/>
      <c r="K76" s="13"/>
    </row>
    <row r="77" spans="1:11" s="6" customFormat="1" ht="12" customHeight="1" x14ac:dyDescent="0.35">
      <c r="B77" s="39"/>
      <c r="C77" s="40"/>
      <c r="D77" s="40"/>
      <c r="E77" s="40"/>
      <c r="F77" s="36"/>
      <c r="G77" s="38"/>
      <c r="H77" s="23"/>
      <c r="I77" s="307"/>
      <c r="J77" s="7"/>
      <c r="K77" s="13"/>
    </row>
    <row r="78" spans="1:11" s="6" customFormat="1" ht="12" customHeight="1" x14ac:dyDescent="0.35">
      <c r="A78" s="6">
        <v>234</v>
      </c>
      <c r="B78" s="34" t="s">
        <v>74</v>
      </c>
      <c r="C78" s="37"/>
      <c r="D78" s="36"/>
      <c r="E78" s="37" t="s">
        <v>36</v>
      </c>
      <c r="F78" s="46" t="s">
        <v>524</v>
      </c>
      <c r="G78" s="38">
        <v>5</v>
      </c>
      <c r="H78" s="23"/>
      <c r="I78" s="307">
        <f t="shared" si="1"/>
        <v>0</v>
      </c>
      <c r="J78" s="7"/>
      <c r="K78" s="13"/>
    </row>
    <row r="79" spans="1:11" s="6" customFormat="1" ht="12" customHeight="1" x14ac:dyDescent="0.35">
      <c r="B79" s="39"/>
      <c r="C79" s="40"/>
      <c r="D79" s="40"/>
      <c r="E79" s="40"/>
      <c r="F79" s="36"/>
      <c r="G79" s="38"/>
      <c r="H79" s="23"/>
      <c r="I79" s="307"/>
      <c r="J79" s="7"/>
      <c r="K79" s="13"/>
    </row>
    <row r="80" spans="1:11" s="6" customFormat="1" ht="12" customHeight="1" x14ac:dyDescent="0.35">
      <c r="A80" s="6">
        <v>235</v>
      </c>
      <c r="B80" s="34" t="s">
        <v>75</v>
      </c>
      <c r="C80" s="37"/>
      <c r="D80" s="36"/>
      <c r="E80" s="37" t="s">
        <v>38</v>
      </c>
      <c r="F80" s="46" t="s">
        <v>524</v>
      </c>
      <c r="G80" s="38">
        <v>5</v>
      </c>
      <c r="H80" s="23"/>
      <c r="I80" s="307">
        <f t="shared" si="1"/>
        <v>0</v>
      </c>
      <c r="J80" s="7"/>
      <c r="K80" s="13"/>
    </row>
    <row r="81" spans="1:11" s="6" customFormat="1" ht="12" customHeight="1" x14ac:dyDescent="0.35">
      <c r="B81" s="39"/>
      <c r="C81" s="40"/>
      <c r="D81" s="40"/>
      <c r="E81" s="40"/>
      <c r="F81" s="36"/>
      <c r="G81" s="38"/>
      <c r="H81" s="23"/>
      <c r="I81" s="307"/>
      <c r="J81" s="7"/>
      <c r="K81" s="13"/>
    </row>
    <row r="82" spans="1:11" s="6" customFormat="1" ht="12" customHeight="1" x14ac:dyDescent="0.35">
      <c r="A82" s="6">
        <v>236</v>
      </c>
      <c r="B82" s="34" t="s">
        <v>76</v>
      </c>
      <c r="C82" s="37"/>
      <c r="D82" s="36"/>
      <c r="E82" s="37" t="s">
        <v>40</v>
      </c>
      <c r="F82" s="46" t="s">
        <v>524</v>
      </c>
      <c r="G82" s="38">
        <v>5</v>
      </c>
      <c r="H82" s="23"/>
      <c r="I82" s="307">
        <f t="shared" si="1"/>
        <v>0</v>
      </c>
      <c r="J82" s="7"/>
      <c r="K82" s="13"/>
    </row>
    <row r="83" spans="1:11" s="6" customFormat="1" ht="12" customHeight="1" x14ac:dyDescent="0.35">
      <c r="B83" s="39"/>
      <c r="C83" s="40"/>
      <c r="D83" s="40"/>
      <c r="E83" s="40"/>
      <c r="F83" s="36"/>
      <c r="G83" s="38"/>
      <c r="H83" s="23"/>
      <c r="I83" s="307"/>
      <c r="J83" s="7"/>
      <c r="K83" s="13"/>
    </row>
    <row r="84" spans="1:11" s="6" customFormat="1" ht="24" customHeight="1" x14ac:dyDescent="0.35">
      <c r="A84" s="6">
        <v>237</v>
      </c>
      <c r="B84" s="34" t="s">
        <v>77</v>
      </c>
      <c r="C84" s="37"/>
      <c r="D84" s="36"/>
      <c r="E84" s="37" t="s">
        <v>42</v>
      </c>
      <c r="F84" s="46" t="s">
        <v>524</v>
      </c>
      <c r="G84" s="38">
        <v>5</v>
      </c>
      <c r="H84" s="23"/>
      <c r="I84" s="307">
        <f t="shared" si="1"/>
        <v>0</v>
      </c>
      <c r="J84" s="7"/>
      <c r="K84" s="13"/>
    </row>
    <row r="85" spans="1:11" s="6" customFormat="1" ht="12" customHeight="1" x14ac:dyDescent="0.35">
      <c r="B85" s="39"/>
      <c r="C85" s="40"/>
      <c r="D85" s="40"/>
      <c r="E85" s="40"/>
      <c r="F85" s="36"/>
      <c r="G85" s="38"/>
      <c r="H85" s="23"/>
      <c r="I85" s="307"/>
      <c r="J85" s="7"/>
      <c r="K85" s="13"/>
    </row>
    <row r="86" spans="1:11" s="6" customFormat="1" ht="12" customHeight="1" x14ac:dyDescent="0.35">
      <c r="A86" s="6">
        <v>238</v>
      </c>
      <c r="B86" s="34" t="s">
        <v>78</v>
      </c>
      <c r="C86" s="37"/>
      <c r="D86" s="36"/>
      <c r="E86" s="37" t="s">
        <v>44</v>
      </c>
      <c r="F86" s="46" t="s">
        <v>524</v>
      </c>
      <c r="G86" s="38">
        <v>5</v>
      </c>
      <c r="H86" s="23"/>
      <c r="I86" s="307">
        <f t="shared" si="1"/>
        <v>0</v>
      </c>
      <c r="J86" s="7"/>
      <c r="K86" s="13"/>
    </row>
    <row r="87" spans="1:11" s="6" customFormat="1" ht="12" customHeight="1" x14ac:dyDescent="0.35">
      <c r="B87" s="39"/>
      <c r="C87" s="40"/>
      <c r="D87" s="40"/>
      <c r="E87" s="40"/>
      <c r="F87" s="36"/>
      <c r="G87" s="38"/>
      <c r="H87" s="23"/>
      <c r="I87" s="307"/>
      <c r="J87" s="7"/>
      <c r="K87" s="13"/>
    </row>
    <row r="88" spans="1:11" s="6" customFormat="1" ht="12" customHeight="1" x14ac:dyDescent="0.35">
      <c r="A88" s="6">
        <v>239</v>
      </c>
      <c r="B88" s="34" t="s">
        <v>79</v>
      </c>
      <c r="C88" s="37"/>
      <c r="D88" s="36"/>
      <c r="E88" s="37" t="s">
        <v>46</v>
      </c>
      <c r="F88" s="46" t="s">
        <v>524</v>
      </c>
      <c r="G88" s="38">
        <v>5</v>
      </c>
      <c r="H88" s="23"/>
      <c r="I88" s="307">
        <f t="shared" si="1"/>
        <v>0</v>
      </c>
      <c r="J88" s="7"/>
      <c r="K88" s="13"/>
    </row>
    <row r="89" spans="1:11" s="6" customFormat="1" ht="12" customHeight="1" x14ac:dyDescent="0.35">
      <c r="B89" s="39"/>
      <c r="C89" s="40"/>
      <c r="D89" s="40"/>
      <c r="E89" s="40"/>
      <c r="F89" s="36"/>
      <c r="G89" s="38"/>
      <c r="H89" s="23"/>
      <c r="I89" s="307"/>
      <c r="J89" s="7"/>
      <c r="K89" s="13"/>
    </row>
    <row r="90" spans="1:11" s="6" customFormat="1" ht="12" customHeight="1" x14ac:dyDescent="0.35">
      <c r="A90" s="6">
        <v>244</v>
      </c>
      <c r="B90" s="34"/>
      <c r="C90" s="37" t="s">
        <v>81</v>
      </c>
      <c r="D90" s="36"/>
      <c r="E90" s="37" t="s">
        <v>82</v>
      </c>
      <c r="F90" s="46"/>
      <c r="G90" s="38"/>
      <c r="H90" s="23"/>
      <c r="I90" s="307"/>
      <c r="J90" s="7"/>
      <c r="K90" s="13"/>
    </row>
    <row r="91" spans="1:11" s="6" customFormat="1" ht="12" customHeight="1" x14ac:dyDescent="0.35">
      <c r="B91" s="39"/>
      <c r="C91" s="40"/>
      <c r="D91" s="40"/>
      <c r="E91" s="40"/>
      <c r="F91" s="36"/>
      <c r="G91" s="38"/>
      <c r="H91" s="23"/>
      <c r="I91" s="307"/>
      <c r="J91" s="7"/>
      <c r="K91" s="13"/>
    </row>
    <row r="92" spans="1:11" s="6" customFormat="1" ht="24" customHeight="1" x14ac:dyDescent="0.35">
      <c r="A92" s="6">
        <v>815</v>
      </c>
      <c r="B92" s="34" t="s">
        <v>80</v>
      </c>
      <c r="C92" s="37"/>
      <c r="D92" s="36"/>
      <c r="E92" s="37" t="s">
        <v>84</v>
      </c>
      <c r="F92" s="46" t="s">
        <v>524</v>
      </c>
      <c r="G92" s="38">
        <v>5</v>
      </c>
      <c r="H92" s="23"/>
      <c r="I92" s="307">
        <f t="shared" si="1"/>
        <v>0</v>
      </c>
      <c r="J92" s="7"/>
      <c r="K92" s="13"/>
    </row>
    <row r="93" spans="1:11" s="6" customFormat="1" ht="12" customHeight="1" x14ac:dyDescent="0.35">
      <c r="B93" s="39"/>
      <c r="C93" s="40"/>
      <c r="D93" s="40"/>
      <c r="E93" s="40"/>
      <c r="F93" s="36"/>
      <c r="G93" s="38"/>
      <c r="H93" s="23"/>
      <c r="I93" s="307"/>
      <c r="J93" s="7"/>
      <c r="K93" s="13"/>
    </row>
    <row r="94" spans="1:11" s="6" customFormat="1" ht="24" customHeight="1" x14ac:dyDescent="0.35">
      <c r="A94" s="6">
        <v>816</v>
      </c>
      <c r="B94" s="34" t="s">
        <v>83</v>
      </c>
      <c r="C94" s="37"/>
      <c r="D94" s="36"/>
      <c r="E94" s="37" t="s">
        <v>86</v>
      </c>
      <c r="F94" s="46" t="s">
        <v>524</v>
      </c>
      <c r="G94" s="38">
        <v>5</v>
      </c>
      <c r="H94" s="23"/>
      <c r="I94" s="307">
        <f t="shared" si="1"/>
        <v>0</v>
      </c>
      <c r="J94" s="7"/>
      <c r="K94" s="13"/>
    </row>
    <row r="95" spans="1:11" s="6" customFormat="1" ht="12" customHeight="1" x14ac:dyDescent="0.35">
      <c r="B95" s="39"/>
      <c r="C95" s="40"/>
      <c r="D95" s="40"/>
      <c r="E95" s="40"/>
      <c r="F95" s="36"/>
      <c r="G95" s="38"/>
      <c r="H95" s="23"/>
      <c r="I95" s="307"/>
      <c r="J95" s="7"/>
      <c r="K95" s="13"/>
    </row>
    <row r="96" spans="1:11" s="6" customFormat="1" ht="24" customHeight="1" x14ac:dyDescent="0.35">
      <c r="A96" s="6">
        <v>817</v>
      </c>
      <c r="B96" s="34" t="s">
        <v>85</v>
      </c>
      <c r="C96" s="37" t="s">
        <v>88</v>
      </c>
      <c r="D96" s="36"/>
      <c r="E96" s="37" t="s">
        <v>525</v>
      </c>
      <c r="F96" s="46" t="s">
        <v>524</v>
      </c>
      <c r="G96" s="38">
        <v>5</v>
      </c>
      <c r="H96" s="23"/>
      <c r="I96" s="307">
        <f t="shared" si="1"/>
        <v>0</v>
      </c>
      <c r="J96" s="7"/>
      <c r="K96" s="13"/>
    </row>
    <row r="97" spans="1:11" s="6" customFormat="1" ht="12" customHeight="1" x14ac:dyDescent="0.35">
      <c r="B97" s="39"/>
      <c r="C97" s="40"/>
      <c r="D97" s="40"/>
      <c r="E97" s="40"/>
      <c r="F97" s="36"/>
      <c r="G97" s="38"/>
      <c r="H97" s="23"/>
      <c r="I97" s="307"/>
      <c r="J97" s="7"/>
      <c r="K97" s="13"/>
    </row>
    <row r="98" spans="1:11" s="6" customFormat="1" ht="24" customHeight="1" x14ac:dyDescent="0.35">
      <c r="A98" s="6">
        <v>818</v>
      </c>
      <c r="B98" s="34" t="s">
        <v>87</v>
      </c>
      <c r="C98" s="37"/>
      <c r="D98" s="36"/>
      <c r="E98" s="37" t="s">
        <v>90</v>
      </c>
      <c r="F98" s="46" t="s">
        <v>524</v>
      </c>
      <c r="G98" s="38">
        <v>5</v>
      </c>
      <c r="H98" s="23"/>
      <c r="I98" s="307">
        <f t="shared" si="1"/>
        <v>0</v>
      </c>
      <c r="J98" s="7"/>
      <c r="K98" s="13"/>
    </row>
    <row r="99" spans="1:11" s="6" customFormat="1" ht="12" customHeight="1" x14ac:dyDescent="0.35">
      <c r="B99" s="39"/>
      <c r="C99" s="40"/>
      <c r="D99" s="40"/>
      <c r="E99" s="40"/>
      <c r="F99" s="36"/>
      <c r="G99" s="38"/>
      <c r="H99" s="23"/>
      <c r="I99" s="307"/>
      <c r="J99" s="7"/>
      <c r="K99" s="13"/>
    </row>
    <row r="100" spans="1:11" s="6" customFormat="1" ht="48" customHeight="1" x14ac:dyDescent="0.35">
      <c r="A100" s="6">
        <v>245</v>
      </c>
      <c r="B100" s="34" t="s">
        <v>89</v>
      </c>
      <c r="C100" s="37" t="s">
        <v>92</v>
      </c>
      <c r="D100" s="36"/>
      <c r="E100" s="37" t="s">
        <v>526</v>
      </c>
      <c r="F100" s="46" t="s">
        <v>524</v>
      </c>
      <c r="G100" s="38">
        <v>5</v>
      </c>
      <c r="H100" s="23"/>
      <c r="I100" s="307">
        <f t="shared" si="1"/>
        <v>0</v>
      </c>
      <c r="J100" s="7"/>
      <c r="K100" s="13"/>
    </row>
    <row r="101" spans="1:11" s="6" customFormat="1" ht="12" customHeight="1" x14ac:dyDescent="0.35">
      <c r="B101" s="39"/>
      <c r="C101" s="40"/>
      <c r="D101" s="40"/>
      <c r="E101" s="40"/>
      <c r="F101" s="36"/>
      <c r="G101" s="38"/>
      <c r="H101" s="23"/>
      <c r="I101" s="307"/>
      <c r="J101" s="7"/>
      <c r="K101" s="13"/>
    </row>
    <row r="102" spans="1:11" s="6" customFormat="1" ht="12" customHeight="1" x14ac:dyDescent="0.35">
      <c r="A102" s="6">
        <v>246</v>
      </c>
      <c r="B102" s="34" t="s">
        <v>91</v>
      </c>
      <c r="C102" s="37" t="s">
        <v>94</v>
      </c>
      <c r="D102" s="36"/>
      <c r="E102" s="37" t="s">
        <v>95</v>
      </c>
      <c r="F102" s="46" t="s">
        <v>524</v>
      </c>
      <c r="G102" s="38">
        <v>5</v>
      </c>
      <c r="H102" s="23"/>
      <c r="I102" s="307">
        <f t="shared" si="1"/>
        <v>0</v>
      </c>
      <c r="J102" s="7"/>
      <c r="K102" s="13"/>
    </row>
    <row r="103" spans="1:11" s="6" customFormat="1" ht="12" customHeight="1" x14ac:dyDescent="0.35">
      <c r="B103" s="39"/>
      <c r="C103" s="40"/>
      <c r="D103" s="40"/>
      <c r="E103" s="40"/>
      <c r="F103" s="36"/>
      <c r="G103" s="38"/>
      <c r="H103" s="23"/>
      <c r="I103" s="307"/>
      <c r="J103" s="7"/>
      <c r="K103" s="13"/>
    </row>
    <row r="104" spans="1:11" s="6" customFormat="1" ht="46" x14ac:dyDescent="0.35">
      <c r="A104" s="6">
        <v>813</v>
      </c>
      <c r="B104" s="34" t="s">
        <v>93</v>
      </c>
      <c r="C104" s="37" t="s">
        <v>97</v>
      </c>
      <c r="D104" s="36"/>
      <c r="E104" s="37" t="s">
        <v>98</v>
      </c>
      <c r="F104" s="46" t="s">
        <v>524</v>
      </c>
      <c r="G104" s="38">
        <v>5</v>
      </c>
      <c r="H104" s="23"/>
      <c r="I104" s="307">
        <f t="shared" si="1"/>
        <v>0</v>
      </c>
      <c r="J104" s="7"/>
      <c r="K104" s="13"/>
    </row>
    <row r="105" spans="1:11" s="6" customFormat="1" ht="12" customHeight="1" x14ac:dyDescent="0.35">
      <c r="B105" s="39"/>
      <c r="C105" s="40"/>
      <c r="D105" s="40"/>
      <c r="E105" s="40"/>
      <c r="F105" s="36"/>
      <c r="G105" s="38"/>
      <c r="H105" s="23"/>
      <c r="I105" s="307"/>
      <c r="J105" s="7"/>
      <c r="K105" s="13"/>
    </row>
    <row r="106" spans="1:11" s="6" customFormat="1" ht="12" customHeight="1" x14ac:dyDescent="0.35">
      <c r="B106" s="39"/>
      <c r="C106" s="40"/>
      <c r="D106" s="40"/>
      <c r="E106" s="40"/>
      <c r="F106" s="36"/>
      <c r="G106" s="38"/>
      <c r="H106" s="23"/>
      <c r="I106" s="307"/>
      <c r="J106" s="7"/>
      <c r="K106" s="13"/>
    </row>
    <row r="107" spans="1:11" s="11" customFormat="1" ht="20" customHeight="1" x14ac:dyDescent="0.35">
      <c r="B107" s="47" t="s">
        <v>65</v>
      </c>
      <c r="C107" s="47"/>
      <c r="D107" s="48"/>
      <c r="E107" s="49"/>
      <c r="F107" s="50"/>
      <c r="G107" s="51"/>
      <c r="H107" s="350"/>
      <c r="I107" s="310">
        <f>SUM(I66:I106)</f>
        <v>0</v>
      </c>
      <c r="J107" s="12"/>
      <c r="K107" s="13"/>
    </row>
    <row r="108" spans="1:11" s="11" customFormat="1" ht="20" customHeight="1" x14ac:dyDescent="0.25">
      <c r="B108" s="52" t="s">
        <v>697</v>
      </c>
      <c r="C108" s="53"/>
      <c r="D108" s="54"/>
      <c r="E108" s="55"/>
      <c r="F108" s="56"/>
      <c r="G108" s="57"/>
      <c r="H108" s="351"/>
      <c r="I108" s="311"/>
      <c r="J108" s="12"/>
      <c r="K108" s="13"/>
    </row>
    <row r="109" spans="1:11" s="1" customFormat="1" ht="15" customHeight="1" x14ac:dyDescent="0.3">
      <c r="B109" s="58" t="s">
        <v>698</v>
      </c>
      <c r="C109" s="68"/>
      <c r="D109" s="68"/>
      <c r="E109" s="68"/>
      <c r="F109" s="69"/>
      <c r="G109" s="70"/>
      <c r="H109" s="355"/>
      <c r="I109" s="313"/>
      <c r="J109" s="2"/>
      <c r="K109" s="13"/>
    </row>
    <row r="110" spans="1:11" s="5" customFormat="1" ht="15" customHeight="1" x14ac:dyDescent="0.3">
      <c r="B110" s="64" t="s">
        <v>496</v>
      </c>
      <c r="C110" s="65"/>
      <c r="D110" s="65"/>
      <c r="E110" s="65"/>
      <c r="F110" s="66"/>
      <c r="G110" s="67"/>
      <c r="H110" s="353"/>
      <c r="I110" s="303"/>
      <c r="J110" s="4"/>
      <c r="K110" s="13"/>
    </row>
    <row r="111" spans="1:11" s="6" customFormat="1" ht="63.5" customHeight="1" x14ac:dyDescent="0.35">
      <c r="B111" s="32" t="s">
        <v>0</v>
      </c>
      <c r="C111" s="32" t="s">
        <v>1</v>
      </c>
      <c r="D111" s="32" t="s">
        <v>2</v>
      </c>
      <c r="E111" s="32" t="s">
        <v>3</v>
      </c>
      <c r="F111" s="32" t="s">
        <v>4</v>
      </c>
      <c r="G111" s="33" t="s">
        <v>5</v>
      </c>
      <c r="H111" s="354" t="s">
        <v>6</v>
      </c>
      <c r="I111" s="312" t="s">
        <v>7</v>
      </c>
      <c r="J111" s="7"/>
      <c r="K111" s="13"/>
    </row>
    <row r="112" spans="1:11" s="11" customFormat="1" ht="20" customHeight="1" x14ac:dyDescent="0.35">
      <c r="B112" s="47" t="s">
        <v>66</v>
      </c>
      <c r="C112" s="47"/>
      <c r="D112" s="48"/>
      <c r="E112" s="49"/>
      <c r="F112" s="50"/>
      <c r="G112" s="51"/>
      <c r="H112" s="350"/>
      <c r="I112" s="310">
        <f>I107</f>
        <v>0</v>
      </c>
      <c r="J112" s="12"/>
      <c r="K112" s="13"/>
    </row>
    <row r="113" spans="1:11" s="6" customFormat="1" ht="24" customHeight="1" x14ac:dyDescent="0.35">
      <c r="A113" s="6">
        <v>814</v>
      </c>
      <c r="B113" s="71" t="s">
        <v>96</v>
      </c>
      <c r="C113" s="71" t="s">
        <v>99</v>
      </c>
      <c r="D113" s="36"/>
      <c r="E113" s="72" t="s">
        <v>100</v>
      </c>
      <c r="F113" s="73" t="s">
        <v>524</v>
      </c>
      <c r="G113" s="38">
        <v>5</v>
      </c>
      <c r="H113" s="23"/>
      <c r="I113" s="307">
        <f t="shared" ref="I113" si="2">H113*G113</f>
        <v>0</v>
      </c>
      <c r="J113" s="7"/>
      <c r="K113" s="13"/>
    </row>
    <row r="114" spans="1:11" s="6" customFormat="1" ht="12" customHeight="1" x14ac:dyDescent="0.35">
      <c r="B114" s="39"/>
      <c r="C114" s="39"/>
      <c r="D114" s="40"/>
      <c r="E114" s="74"/>
      <c r="F114" s="75"/>
      <c r="G114" s="38"/>
      <c r="H114" s="23"/>
      <c r="I114" s="307"/>
      <c r="J114" s="7"/>
      <c r="K114" s="13"/>
    </row>
    <row r="115" spans="1:11" s="6" customFormat="1" ht="12" customHeight="1" x14ac:dyDescent="0.35">
      <c r="A115" s="6">
        <v>947</v>
      </c>
      <c r="B115" s="34" t="s">
        <v>101</v>
      </c>
      <c r="C115" s="34"/>
      <c r="D115" s="36"/>
      <c r="E115" s="76" t="s">
        <v>102</v>
      </c>
      <c r="F115" s="77"/>
      <c r="G115" s="38"/>
      <c r="H115" s="23"/>
      <c r="I115" s="307"/>
      <c r="J115" s="7"/>
      <c r="K115" s="13"/>
    </row>
    <row r="116" spans="1:11" s="6" customFormat="1" ht="12" customHeight="1" x14ac:dyDescent="0.35">
      <c r="B116" s="39"/>
      <c r="C116" s="39"/>
      <c r="D116" s="40"/>
      <c r="E116" s="74"/>
      <c r="F116" s="75"/>
      <c r="G116" s="38"/>
      <c r="H116" s="23"/>
      <c r="I116" s="307"/>
      <c r="J116" s="7"/>
      <c r="K116" s="13"/>
    </row>
    <row r="117" spans="1:11" s="6" customFormat="1" ht="12" customHeight="1" x14ac:dyDescent="0.35">
      <c r="A117" s="6">
        <v>819</v>
      </c>
      <c r="B117" s="34"/>
      <c r="C117" s="34" t="s">
        <v>103</v>
      </c>
      <c r="D117" s="36"/>
      <c r="E117" s="72" t="s">
        <v>104</v>
      </c>
      <c r="F117" s="77"/>
      <c r="G117" s="38"/>
      <c r="H117" s="23"/>
      <c r="I117" s="307"/>
      <c r="J117" s="7"/>
      <c r="K117" s="13"/>
    </row>
    <row r="118" spans="1:11" s="6" customFormat="1" ht="12" customHeight="1" x14ac:dyDescent="0.35">
      <c r="B118" s="39"/>
      <c r="C118" s="39"/>
      <c r="D118" s="40"/>
      <c r="E118" s="74"/>
      <c r="F118" s="75"/>
      <c r="G118" s="38"/>
      <c r="H118" s="23"/>
      <c r="I118" s="307"/>
      <c r="J118" s="7"/>
      <c r="K118" s="13"/>
    </row>
    <row r="119" spans="1:11" s="6" customFormat="1" ht="12" customHeight="1" x14ac:dyDescent="0.35">
      <c r="A119" s="6">
        <v>820</v>
      </c>
      <c r="B119" s="34" t="s">
        <v>105</v>
      </c>
      <c r="C119" s="34"/>
      <c r="D119" s="36"/>
      <c r="E119" s="72" t="s">
        <v>106</v>
      </c>
      <c r="F119" s="77" t="s">
        <v>107</v>
      </c>
      <c r="G119" s="38">
        <v>1</v>
      </c>
      <c r="H119" s="306">
        <v>80500</v>
      </c>
      <c r="I119" s="307">
        <f>H119*G119</f>
        <v>80500</v>
      </c>
      <c r="J119" s="7"/>
      <c r="K119" s="13"/>
    </row>
    <row r="120" spans="1:11" s="6" customFormat="1" ht="12" customHeight="1" x14ac:dyDescent="0.35">
      <c r="B120" s="39"/>
      <c r="C120" s="39"/>
      <c r="D120" s="40"/>
      <c r="E120" s="74"/>
      <c r="F120" s="75"/>
      <c r="G120" s="38"/>
      <c r="H120" s="23"/>
      <c r="I120" s="307"/>
      <c r="J120" s="7"/>
      <c r="K120" s="13"/>
    </row>
    <row r="121" spans="1:11" s="6" customFormat="1" ht="12" customHeight="1" x14ac:dyDescent="0.35">
      <c r="A121" s="6">
        <v>821</v>
      </c>
      <c r="B121" s="34" t="s">
        <v>108</v>
      </c>
      <c r="C121" s="34"/>
      <c r="D121" s="36"/>
      <c r="E121" s="72" t="s">
        <v>109</v>
      </c>
      <c r="F121" s="77" t="s">
        <v>107</v>
      </c>
      <c r="G121" s="38">
        <v>1</v>
      </c>
      <c r="H121" s="306">
        <v>10500</v>
      </c>
      <c r="I121" s="307">
        <f>H121*G121</f>
        <v>10500</v>
      </c>
      <c r="J121" s="7"/>
      <c r="K121" s="13"/>
    </row>
    <row r="122" spans="1:11" s="6" customFormat="1" ht="12" customHeight="1" x14ac:dyDescent="0.35">
      <c r="B122" s="39"/>
      <c r="C122" s="39"/>
      <c r="D122" s="40"/>
      <c r="E122" s="74"/>
      <c r="F122" s="75"/>
      <c r="G122" s="38"/>
      <c r="H122" s="26"/>
      <c r="I122" s="307"/>
      <c r="J122" s="7"/>
      <c r="K122" s="13"/>
    </row>
    <row r="123" spans="1:11" s="6" customFormat="1" ht="12" customHeight="1" x14ac:dyDescent="0.35">
      <c r="A123" s="6">
        <v>822</v>
      </c>
      <c r="B123" s="34" t="s">
        <v>110</v>
      </c>
      <c r="C123" s="34"/>
      <c r="D123" s="36"/>
      <c r="E123" s="72" t="s">
        <v>111</v>
      </c>
      <c r="F123" s="77" t="s">
        <v>112</v>
      </c>
      <c r="G123" s="38">
        <f>I119+I121</f>
        <v>91000</v>
      </c>
      <c r="H123" s="25"/>
      <c r="I123" s="307">
        <f t="shared" ref="I123" si="3">H123*G123</f>
        <v>0</v>
      </c>
      <c r="J123" s="7"/>
      <c r="K123" s="13"/>
    </row>
    <row r="124" spans="1:11" s="6" customFormat="1" ht="12" customHeight="1" x14ac:dyDescent="0.35">
      <c r="B124" s="39"/>
      <c r="C124" s="39"/>
      <c r="D124" s="40"/>
      <c r="E124" s="74"/>
      <c r="F124" s="75"/>
      <c r="G124" s="38"/>
      <c r="H124" s="26"/>
      <c r="I124" s="307"/>
      <c r="J124" s="7"/>
      <c r="K124" s="13"/>
    </row>
    <row r="125" spans="1:11" s="6" customFormat="1" ht="12" customHeight="1" x14ac:dyDescent="0.35">
      <c r="A125" s="6">
        <v>823</v>
      </c>
      <c r="B125" s="34"/>
      <c r="C125" s="34" t="s">
        <v>113</v>
      </c>
      <c r="D125" s="36"/>
      <c r="E125" s="72" t="s">
        <v>114</v>
      </c>
      <c r="F125" s="77"/>
      <c r="G125" s="38"/>
      <c r="H125" s="26"/>
      <c r="I125" s="307"/>
      <c r="J125" s="7"/>
      <c r="K125" s="13"/>
    </row>
    <row r="126" spans="1:11" s="6" customFormat="1" ht="12" customHeight="1" x14ac:dyDescent="0.35">
      <c r="B126" s="39"/>
      <c r="C126" s="39"/>
      <c r="D126" s="40"/>
      <c r="E126" s="74"/>
      <c r="F126" s="75"/>
      <c r="G126" s="38"/>
      <c r="H126" s="26"/>
      <c r="I126" s="307"/>
      <c r="J126" s="7"/>
      <c r="K126" s="13"/>
    </row>
    <row r="127" spans="1:11" s="6" customFormat="1" ht="36" customHeight="1" x14ac:dyDescent="0.35">
      <c r="A127" s="6">
        <v>824</v>
      </c>
      <c r="B127" s="34" t="s">
        <v>115</v>
      </c>
      <c r="C127" s="34"/>
      <c r="D127" s="36"/>
      <c r="E127" s="72" t="s">
        <v>527</v>
      </c>
      <c r="F127" s="77" t="s">
        <v>107</v>
      </c>
      <c r="G127" s="38">
        <v>1</v>
      </c>
      <c r="H127" s="306">
        <v>350000</v>
      </c>
      <c r="I127" s="307">
        <f>IF(F127 = CHAR(37), G127*H127/100,G127*H127)</f>
        <v>350000</v>
      </c>
      <c r="J127" s="7"/>
      <c r="K127" s="13"/>
    </row>
    <row r="128" spans="1:11" s="6" customFormat="1" ht="12" customHeight="1" x14ac:dyDescent="0.35">
      <c r="B128" s="39"/>
      <c r="C128" s="39"/>
      <c r="D128" s="40"/>
      <c r="E128" s="74"/>
      <c r="F128" s="75"/>
      <c r="G128" s="38"/>
      <c r="H128" s="26"/>
      <c r="I128" s="307"/>
      <c r="J128" s="7"/>
      <c r="K128" s="13"/>
    </row>
    <row r="129" spans="1:12" s="6" customFormat="1" ht="12" customHeight="1" x14ac:dyDescent="0.35">
      <c r="A129" s="6">
        <v>825</v>
      </c>
      <c r="B129" s="34" t="s">
        <v>116</v>
      </c>
      <c r="C129" s="34"/>
      <c r="D129" s="36"/>
      <c r="E129" s="72" t="s">
        <v>117</v>
      </c>
      <c r="F129" s="77" t="s">
        <v>112</v>
      </c>
      <c r="G129" s="38">
        <f>I127</f>
        <v>350000</v>
      </c>
      <c r="H129" s="25"/>
      <c r="I129" s="307">
        <f t="shared" ref="I129" si="4">H129*G129</f>
        <v>0</v>
      </c>
      <c r="J129" s="7"/>
      <c r="K129" s="13"/>
    </row>
    <row r="130" spans="1:12" s="6" customFormat="1" ht="12" customHeight="1" x14ac:dyDescent="0.35">
      <c r="B130" s="39"/>
      <c r="C130" s="39"/>
      <c r="D130" s="40"/>
      <c r="E130" s="74"/>
      <c r="F130" s="75"/>
      <c r="G130" s="38"/>
      <c r="H130" s="26"/>
      <c r="I130" s="307"/>
      <c r="J130" s="7"/>
      <c r="K130" s="13"/>
    </row>
    <row r="131" spans="1:12" s="6" customFormat="1" ht="11.5" x14ac:dyDescent="0.35">
      <c r="A131" s="6">
        <v>926</v>
      </c>
      <c r="B131" s="34"/>
      <c r="C131" s="34" t="s">
        <v>118</v>
      </c>
      <c r="D131" s="36"/>
      <c r="E131" s="72" t="s">
        <v>528</v>
      </c>
      <c r="F131" s="77"/>
      <c r="G131" s="38"/>
      <c r="H131" s="26"/>
      <c r="I131" s="307"/>
      <c r="J131" s="7"/>
      <c r="K131" s="13"/>
    </row>
    <row r="132" spans="1:12" s="6" customFormat="1" ht="12" customHeight="1" x14ac:dyDescent="0.35">
      <c r="B132" s="39"/>
      <c r="C132" s="39"/>
      <c r="D132" s="40"/>
      <c r="E132" s="74"/>
      <c r="F132" s="75"/>
      <c r="G132" s="38"/>
      <c r="H132" s="26"/>
      <c r="I132" s="307"/>
      <c r="J132" s="7"/>
      <c r="K132" s="13"/>
    </row>
    <row r="133" spans="1:12" s="6" customFormat="1" ht="12" customHeight="1" x14ac:dyDescent="0.35">
      <c r="A133" s="6">
        <v>927</v>
      </c>
      <c r="B133" s="34" t="s">
        <v>119</v>
      </c>
      <c r="C133" s="34"/>
      <c r="D133" s="36"/>
      <c r="E133" s="72" t="s">
        <v>529</v>
      </c>
      <c r="F133" s="77" t="s">
        <v>16</v>
      </c>
      <c r="G133" s="38">
        <v>1</v>
      </c>
      <c r="H133" s="306">
        <f>50000*7</f>
        <v>350000</v>
      </c>
      <c r="I133" s="307">
        <f>H133*G133</f>
        <v>350000</v>
      </c>
      <c r="J133" s="7"/>
      <c r="K133" s="13"/>
    </row>
    <row r="134" spans="1:12" s="6" customFormat="1" ht="12" customHeight="1" x14ac:dyDescent="0.35">
      <c r="B134" s="39"/>
      <c r="C134" s="39"/>
      <c r="D134" s="40"/>
      <c r="E134" s="74"/>
      <c r="F134" s="75"/>
      <c r="G134" s="38"/>
      <c r="H134" s="26"/>
      <c r="I134" s="307"/>
      <c r="J134" s="7"/>
      <c r="K134" s="13"/>
      <c r="L134" s="13"/>
    </row>
    <row r="135" spans="1:12" s="6" customFormat="1" ht="13.5" customHeight="1" x14ac:dyDescent="0.35">
      <c r="B135" s="39"/>
      <c r="C135" s="39"/>
      <c r="D135" s="40"/>
      <c r="E135" s="78" t="s">
        <v>1042</v>
      </c>
      <c r="F135" s="75"/>
      <c r="G135" s="38"/>
      <c r="H135" s="26"/>
      <c r="I135" s="307"/>
      <c r="J135" s="7"/>
      <c r="K135" s="13"/>
      <c r="L135" s="13"/>
    </row>
    <row r="136" spans="1:12" s="6" customFormat="1" ht="23.5" customHeight="1" x14ac:dyDescent="0.35">
      <c r="B136" s="39"/>
      <c r="C136" s="39"/>
      <c r="D136" s="40"/>
      <c r="E136" s="78" t="s">
        <v>1041</v>
      </c>
      <c r="F136" s="75"/>
      <c r="G136" s="38"/>
      <c r="H136" s="26"/>
      <c r="I136" s="307"/>
      <c r="J136" s="7"/>
      <c r="K136" s="13"/>
      <c r="L136" s="13"/>
    </row>
    <row r="137" spans="1:12" s="6" customFormat="1" ht="12" customHeight="1" x14ac:dyDescent="0.35">
      <c r="B137" s="39"/>
      <c r="C137" s="39"/>
      <c r="D137" s="40"/>
      <c r="E137" s="74"/>
      <c r="F137" s="75"/>
      <c r="G137" s="38"/>
      <c r="H137" s="26"/>
      <c r="I137" s="307"/>
      <c r="J137" s="7"/>
      <c r="K137" s="13"/>
      <c r="L137" s="13"/>
    </row>
    <row r="138" spans="1:12" s="6" customFormat="1" ht="12" customHeight="1" x14ac:dyDescent="0.35">
      <c r="B138" s="41" t="s">
        <v>122</v>
      </c>
      <c r="C138" s="34" t="s">
        <v>120</v>
      </c>
      <c r="D138" s="40"/>
      <c r="E138" s="79" t="s">
        <v>669</v>
      </c>
      <c r="F138" s="77" t="s">
        <v>107</v>
      </c>
      <c r="G138" s="80">
        <v>1</v>
      </c>
      <c r="H138" s="306">
        <v>150000</v>
      </c>
      <c r="I138" s="314">
        <f>G138*H138</f>
        <v>150000</v>
      </c>
      <c r="J138" s="7"/>
      <c r="K138" s="13"/>
      <c r="L138" s="13"/>
    </row>
    <row r="139" spans="1:12" s="6" customFormat="1" ht="12" customHeight="1" x14ac:dyDescent="0.35">
      <c r="B139" s="81"/>
      <c r="C139" s="39"/>
      <c r="D139" s="40"/>
      <c r="E139" s="79"/>
      <c r="F139" s="77"/>
      <c r="G139" s="80"/>
      <c r="H139" s="356"/>
      <c r="I139" s="314"/>
      <c r="J139" s="7"/>
      <c r="K139" s="13"/>
      <c r="L139" s="13"/>
    </row>
    <row r="140" spans="1:12" s="6" customFormat="1" ht="12" customHeight="1" x14ac:dyDescent="0.35">
      <c r="B140" s="41" t="s">
        <v>123</v>
      </c>
      <c r="C140" s="39"/>
      <c r="D140" s="40"/>
      <c r="E140" s="82" t="s">
        <v>670</v>
      </c>
      <c r="F140" s="83" t="s">
        <v>112</v>
      </c>
      <c r="G140" s="80">
        <f>I138</f>
        <v>150000</v>
      </c>
      <c r="H140" s="357"/>
      <c r="I140" s="315">
        <f>H140*G140</f>
        <v>0</v>
      </c>
      <c r="J140" s="7"/>
      <c r="K140" s="13"/>
      <c r="L140" s="13"/>
    </row>
    <row r="141" spans="1:12" s="6" customFormat="1" ht="12" customHeight="1" x14ac:dyDescent="0.35">
      <c r="B141" s="81"/>
      <c r="C141" s="39"/>
      <c r="D141" s="40"/>
      <c r="E141" s="84"/>
      <c r="F141" s="83"/>
      <c r="G141" s="80"/>
      <c r="H141" s="358"/>
      <c r="I141" s="315"/>
      <c r="J141" s="7"/>
      <c r="K141" s="13"/>
      <c r="L141" s="13"/>
    </row>
    <row r="142" spans="1:12" s="6" customFormat="1" ht="25" customHeight="1" x14ac:dyDescent="0.35">
      <c r="B142" s="41" t="s">
        <v>125</v>
      </c>
      <c r="C142" s="39"/>
      <c r="D142" s="40"/>
      <c r="E142" s="79" t="s">
        <v>1039</v>
      </c>
      <c r="F142" s="77" t="s">
        <v>107</v>
      </c>
      <c r="G142" s="80">
        <v>1</v>
      </c>
      <c r="H142" s="306">
        <f>I544</f>
        <v>0</v>
      </c>
      <c r="I142" s="315">
        <f>H142*G142</f>
        <v>0</v>
      </c>
      <c r="J142" s="7"/>
      <c r="K142" s="13"/>
      <c r="L142" s="13"/>
    </row>
    <row r="143" spans="1:12" s="6" customFormat="1" ht="12" customHeight="1" x14ac:dyDescent="0.35">
      <c r="B143" s="81"/>
      <c r="C143" s="39"/>
      <c r="D143" s="40"/>
      <c r="E143" s="85"/>
      <c r="F143" s="77"/>
      <c r="G143" s="80"/>
      <c r="H143" s="358"/>
      <c r="I143" s="315"/>
      <c r="J143" s="7"/>
      <c r="K143" s="13"/>
      <c r="L143" s="13"/>
    </row>
    <row r="144" spans="1:12" s="6" customFormat="1" ht="24" customHeight="1" x14ac:dyDescent="0.35">
      <c r="B144" s="41" t="s">
        <v>127</v>
      </c>
      <c r="C144" s="34" t="s">
        <v>121</v>
      </c>
      <c r="D144" s="40"/>
      <c r="E144" s="86" t="s">
        <v>684</v>
      </c>
      <c r="F144" s="83" t="s">
        <v>112</v>
      </c>
      <c r="G144" s="80">
        <f>I142</f>
        <v>0</v>
      </c>
      <c r="H144" s="357"/>
      <c r="I144" s="315">
        <f t="shared" ref="I144" si="5">H144*G144</f>
        <v>0</v>
      </c>
      <c r="J144" s="7"/>
      <c r="K144" s="13"/>
      <c r="L144" s="13"/>
    </row>
    <row r="145" spans="2:12" s="6" customFormat="1" ht="12" customHeight="1" x14ac:dyDescent="0.35">
      <c r="B145" s="81"/>
      <c r="C145" s="39"/>
      <c r="D145" s="40"/>
      <c r="E145" s="87"/>
      <c r="F145" s="88"/>
      <c r="G145" s="89"/>
      <c r="H145" s="358"/>
      <c r="I145" s="316"/>
      <c r="J145" s="7"/>
      <c r="K145" s="13"/>
      <c r="L145" s="13"/>
    </row>
    <row r="146" spans="2:12" s="6" customFormat="1" ht="37" customHeight="1" x14ac:dyDescent="0.35">
      <c r="B146" s="41" t="s">
        <v>131</v>
      </c>
      <c r="C146" s="39"/>
      <c r="D146" s="40"/>
      <c r="E146" s="87" t="s">
        <v>690</v>
      </c>
      <c r="F146" s="83" t="s">
        <v>112</v>
      </c>
      <c r="G146" s="80">
        <f>I142</f>
        <v>0</v>
      </c>
      <c r="H146" s="357"/>
      <c r="I146" s="315"/>
      <c r="J146" s="7"/>
      <c r="K146" s="13"/>
      <c r="L146" s="13"/>
    </row>
    <row r="147" spans="2:12" s="6" customFormat="1" ht="12" customHeight="1" x14ac:dyDescent="0.35">
      <c r="B147" s="81"/>
      <c r="C147" s="39"/>
      <c r="D147" s="40"/>
      <c r="E147" s="90"/>
      <c r="F147" s="83"/>
      <c r="G147" s="80"/>
      <c r="H147" s="358"/>
      <c r="I147" s="314"/>
      <c r="J147" s="7"/>
      <c r="K147" s="13"/>
      <c r="L147" s="13"/>
    </row>
    <row r="148" spans="2:12" s="6" customFormat="1" ht="22" customHeight="1" x14ac:dyDescent="0.35">
      <c r="B148" s="41" t="s">
        <v>134</v>
      </c>
      <c r="C148" s="39"/>
      <c r="D148" s="40"/>
      <c r="E148" s="91" t="s">
        <v>1038</v>
      </c>
      <c r="F148" s="77" t="s">
        <v>107</v>
      </c>
      <c r="G148" s="80">
        <v>1</v>
      </c>
      <c r="H148" s="306">
        <f>I845</f>
        <v>0</v>
      </c>
      <c r="I148" s="314">
        <f>H148*G148</f>
        <v>0</v>
      </c>
      <c r="J148" s="7"/>
      <c r="K148" s="13"/>
      <c r="L148" s="13"/>
    </row>
    <row r="149" spans="2:12" s="6" customFormat="1" ht="12" customHeight="1" x14ac:dyDescent="0.25">
      <c r="B149" s="81"/>
      <c r="C149" s="39"/>
      <c r="D149" s="40"/>
      <c r="E149" s="92"/>
      <c r="F149" s="77"/>
      <c r="G149" s="80"/>
      <c r="H149" s="358"/>
      <c r="I149" s="314"/>
      <c r="J149" s="7"/>
      <c r="K149" s="13"/>
      <c r="L149" s="13"/>
    </row>
    <row r="150" spans="2:12" s="6" customFormat="1" ht="25" customHeight="1" x14ac:dyDescent="0.35">
      <c r="B150" s="41" t="s">
        <v>136</v>
      </c>
      <c r="C150" s="39" t="s">
        <v>121</v>
      </c>
      <c r="D150" s="40"/>
      <c r="E150" s="86" t="s">
        <v>684</v>
      </c>
      <c r="F150" s="83" t="s">
        <v>112</v>
      </c>
      <c r="G150" s="80">
        <f>I148</f>
        <v>0</v>
      </c>
      <c r="H150" s="359"/>
      <c r="I150" s="314">
        <f>H150*G150</f>
        <v>0</v>
      </c>
      <c r="J150" s="7"/>
      <c r="K150" s="13"/>
      <c r="L150" s="13"/>
    </row>
    <row r="151" spans="2:12" s="6" customFormat="1" ht="12" customHeight="1" x14ac:dyDescent="0.35">
      <c r="B151" s="81"/>
      <c r="C151" s="39"/>
      <c r="D151" s="40"/>
      <c r="E151" s="84"/>
      <c r="F151" s="88"/>
      <c r="G151" s="89"/>
      <c r="H151" s="358"/>
      <c r="I151" s="317"/>
      <c r="J151" s="7"/>
      <c r="K151" s="13"/>
      <c r="L151" s="13"/>
    </row>
    <row r="152" spans="2:12" s="6" customFormat="1" ht="37.5" customHeight="1" x14ac:dyDescent="0.35">
      <c r="B152" s="41" t="s">
        <v>673</v>
      </c>
      <c r="C152" s="39"/>
      <c r="D152" s="40"/>
      <c r="E152" s="93" t="s">
        <v>691</v>
      </c>
      <c r="F152" s="83" t="s">
        <v>112</v>
      </c>
      <c r="G152" s="80">
        <f>I148</f>
        <v>0</v>
      </c>
      <c r="H152" s="360"/>
      <c r="I152" s="315">
        <f>H152*G152</f>
        <v>0</v>
      </c>
      <c r="J152" s="7"/>
      <c r="K152" s="13"/>
      <c r="L152" s="13"/>
    </row>
    <row r="153" spans="2:12" s="6" customFormat="1" ht="12" customHeight="1" x14ac:dyDescent="0.35">
      <c r="B153" s="81"/>
      <c r="C153" s="39"/>
      <c r="D153" s="40"/>
      <c r="E153" s="79"/>
      <c r="F153" s="83"/>
      <c r="G153" s="80"/>
      <c r="H153" s="358"/>
      <c r="I153" s="315"/>
      <c r="J153" s="7"/>
      <c r="K153" s="13"/>
      <c r="L153" s="13"/>
    </row>
    <row r="154" spans="2:12" s="6" customFormat="1" ht="12" customHeight="1" x14ac:dyDescent="0.35">
      <c r="B154" s="41" t="s">
        <v>674</v>
      </c>
      <c r="C154" s="39"/>
      <c r="D154" s="40"/>
      <c r="E154" s="82" t="s">
        <v>1040</v>
      </c>
      <c r="F154" s="77" t="s">
        <v>107</v>
      </c>
      <c r="G154" s="80">
        <v>1</v>
      </c>
      <c r="H154" s="306">
        <f>I919</f>
        <v>0</v>
      </c>
      <c r="I154" s="315">
        <f>H154*G154</f>
        <v>0</v>
      </c>
      <c r="J154" s="7"/>
      <c r="K154" s="13"/>
      <c r="L154" s="13"/>
    </row>
    <row r="155" spans="2:12" s="6" customFormat="1" ht="12" customHeight="1" x14ac:dyDescent="0.35">
      <c r="B155" s="81"/>
      <c r="C155" s="39"/>
      <c r="D155" s="40"/>
      <c r="E155" s="87"/>
      <c r="F155" s="77"/>
      <c r="G155" s="80"/>
      <c r="H155" s="358"/>
      <c r="I155" s="315"/>
      <c r="J155" s="7"/>
      <c r="K155" s="13"/>
      <c r="L155" s="13"/>
    </row>
    <row r="156" spans="2:12" s="6" customFormat="1" ht="25.5" customHeight="1" x14ac:dyDescent="0.35">
      <c r="B156" s="41" t="s">
        <v>675</v>
      </c>
      <c r="C156" s="34" t="s">
        <v>121</v>
      </c>
      <c r="D156" s="40"/>
      <c r="E156" s="86" t="s">
        <v>684</v>
      </c>
      <c r="F156" s="83" t="s">
        <v>112</v>
      </c>
      <c r="G156" s="80">
        <f>I154</f>
        <v>0</v>
      </c>
      <c r="H156" s="359"/>
      <c r="I156" s="315">
        <f t="shared" ref="I156" si="6">H156*G156</f>
        <v>0</v>
      </c>
      <c r="J156" s="7"/>
      <c r="K156" s="13"/>
      <c r="L156" s="13"/>
    </row>
    <row r="157" spans="2:12" s="6" customFormat="1" ht="12" customHeight="1" x14ac:dyDescent="0.35">
      <c r="B157" s="81"/>
      <c r="C157" s="39"/>
      <c r="D157" s="40"/>
      <c r="E157" s="87"/>
      <c r="F157" s="88"/>
      <c r="G157" s="89"/>
      <c r="H157" s="358"/>
      <c r="I157" s="316"/>
      <c r="J157" s="7"/>
      <c r="K157" s="13"/>
      <c r="L157" s="13"/>
    </row>
    <row r="158" spans="2:12" s="6" customFormat="1" ht="37.5" customHeight="1" x14ac:dyDescent="0.35">
      <c r="B158" s="41" t="s">
        <v>676</v>
      </c>
      <c r="C158" s="39"/>
      <c r="D158" s="40"/>
      <c r="E158" s="87" t="s">
        <v>692</v>
      </c>
      <c r="F158" s="83" t="s">
        <v>112</v>
      </c>
      <c r="G158" s="80">
        <f>I154</f>
        <v>0</v>
      </c>
      <c r="H158" s="357"/>
      <c r="I158" s="315">
        <f t="shared" ref="I158" si="7">H158*G158</f>
        <v>0</v>
      </c>
      <c r="J158" s="7"/>
      <c r="K158" s="13"/>
      <c r="L158" s="13"/>
    </row>
    <row r="159" spans="2:12" s="11" customFormat="1" ht="20" customHeight="1" x14ac:dyDescent="0.35">
      <c r="B159" s="47" t="s">
        <v>65</v>
      </c>
      <c r="C159" s="47"/>
      <c r="D159" s="48"/>
      <c r="E159" s="49"/>
      <c r="F159" s="50"/>
      <c r="G159" s="51"/>
      <c r="H159" s="350"/>
      <c r="I159" s="310">
        <f>SUM(I112:I158)</f>
        <v>941000</v>
      </c>
      <c r="J159" s="12"/>
      <c r="K159" s="13"/>
    </row>
    <row r="160" spans="2:12" s="11" customFormat="1" ht="20" customHeight="1" x14ac:dyDescent="0.25">
      <c r="B160" s="52" t="s">
        <v>697</v>
      </c>
      <c r="C160" s="53"/>
      <c r="D160" s="54"/>
      <c r="E160" s="55"/>
      <c r="F160" s="56"/>
      <c r="G160" s="57"/>
      <c r="H160" s="351"/>
      <c r="I160" s="311"/>
      <c r="J160" s="12"/>
      <c r="K160" s="13"/>
    </row>
    <row r="161" spans="2:12" s="1" customFormat="1" ht="15" customHeight="1" x14ac:dyDescent="0.3">
      <c r="B161" s="58" t="s">
        <v>698</v>
      </c>
      <c r="C161" s="68"/>
      <c r="D161" s="68"/>
      <c r="E161" s="68"/>
      <c r="F161" s="69"/>
      <c r="G161" s="70"/>
      <c r="H161" s="355"/>
      <c r="I161" s="313"/>
      <c r="J161" s="2"/>
      <c r="K161" s="13"/>
    </row>
    <row r="162" spans="2:12" s="5" customFormat="1" ht="15" customHeight="1" x14ac:dyDescent="0.3">
      <c r="B162" s="64" t="s">
        <v>496</v>
      </c>
      <c r="C162" s="65"/>
      <c r="D162" s="65"/>
      <c r="E162" s="65"/>
      <c r="F162" s="66"/>
      <c r="G162" s="67"/>
      <c r="H162" s="353"/>
      <c r="I162" s="303"/>
      <c r="J162" s="4"/>
      <c r="K162" s="13"/>
    </row>
    <row r="163" spans="2:12" s="6" customFormat="1" ht="63.5" customHeight="1" x14ac:dyDescent="0.35">
      <c r="B163" s="32" t="s">
        <v>0</v>
      </c>
      <c r="C163" s="32" t="s">
        <v>1</v>
      </c>
      <c r="D163" s="32" t="s">
        <v>2</v>
      </c>
      <c r="E163" s="32" t="s">
        <v>3</v>
      </c>
      <c r="F163" s="32" t="s">
        <v>4</v>
      </c>
      <c r="G163" s="33" t="s">
        <v>5</v>
      </c>
      <c r="H163" s="354" t="s">
        <v>6</v>
      </c>
      <c r="I163" s="312" t="s">
        <v>7</v>
      </c>
      <c r="J163" s="7"/>
      <c r="K163" s="13"/>
    </row>
    <row r="164" spans="2:12" s="11" customFormat="1" ht="20" customHeight="1" x14ac:dyDescent="0.35">
      <c r="B164" s="47" t="s">
        <v>66</v>
      </c>
      <c r="C164" s="47"/>
      <c r="D164" s="48"/>
      <c r="E164" s="49"/>
      <c r="F164" s="50"/>
      <c r="G164" s="51"/>
      <c r="H164" s="350"/>
      <c r="I164" s="310">
        <f>I159</f>
        <v>941000</v>
      </c>
      <c r="J164" s="12"/>
      <c r="K164" s="13"/>
    </row>
    <row r="165" spans="2:12" s="6" customFormat="1" ht="12" customHeight="1" x14ac:dyDescent="0.25">
      <c r="B165" s="81"/>
      <c r="C165" s="39"/>
      <c r="D165" s="40"/>
      <c r="E165" s="94"/>
      <c r="F165" s="83"/>
      <c r="G165" s="80"/>
      <c r="H165" s="358"/>
      <c r="I165" s="318"/>
      <c r="J165" s="7"/>
      <c r="K165" s="13"/>
      <c r="L165" s="13"/>
    </row>
    <row r="166" spans="2:12" s="6" customFormat="1" ht="12" customHeight="1" x14ac:dyDescent="0.35">
      <c r="B166" s="41" t="s">
        <v>677</v>
      </c>
      <c r="C166" s="39"/>
      <c r="D166" s="40"/>
      <c r="E166" s="82" t="s">
        <v>1037</v>
      </c>
      <c r="F166" s="77" t="s">
        <v>107</v>
      </c>
      <c r="G166" s="80">
        <v>1</v>
      </c>
      <c r="H166" s="306">
        <f>I975</f>
        <v>0</v>
      </c>
      <c r="I166" s="314">
        <f>H166*G166</f>
        <v>0</v>
      </c>
      <c r="J166" s="7"/>
      <c r="K166" s="13"/>
      <c r="L166" s="13"/>
    </row>
    <row r="167" spans="2:12" s="6" customFormat="1" ht="12" customHeight="1" x14ac:dyDescent="0.35">
      <c r="B167" s="81"/>
      <c r="C167" s="39"/>
      <c r="D167" s="40"/>
      <c r="E167" s="87"/>
      <c r="F167" s="77"/>
      <c r="G167" s="80"/>
      <c r="H167" s="358"/>
      <c r="I167" s="314"/>
      <c r="J167" s="7"/>
      <c r="K167" s="13"/>
      <c r="L167" s="13"/>
    </row>
    <row r="168" spans="2:12" s="6" customFormat="1" ht="23.5" customHeight="1" x14ac:dyDescent="0.35">
      <c r="B168" s="41" t="s">
        <v>678</v>
      </c>
      <c r="C168" s="34" t="s">
        <v>121</v>
      </c>
      <c r="D168" s="40"/>
      <c r="E168" s="86" t="s">
        <v>684</v>
      </c>
      <c r="F168" s="83" t="s">
        <v>112</v>
      </c>
      <c r="G168" s="80">
        <f>I166</f>
        <v>0</v>
      </c>
      <c r="H168" s="359"/>
      <c r="I168" s="314">
        <f t="shared" ref="I168:I170" si="8">H168*G168</f>
        <v>0</v>
      </c>
      <c r="J168" s="7"/>
      <c r="K168" s="13"/>
      <c r="L168" s="13"/>
    </row>
    <row r="169" spans="2:12" s="6" customFormat="1" ht="12" customHeight="1" x14ac:dyDescent="0.35">
      <c r="B169" s="81"/>
      <c r="C169" s="39"/>
      <c r="D169" s="40"/>
      <c r="E169" s="87"/>
      <c r="F169" s="88"/>
      <c r="G169" s="89"/>
      <c r="H169" s="358"/>
      <c r="I169" s="317"/>
      <c r="J169" s="7"/>
      <c r="K169" s="13"/>
      <c r="L169" s="13"/>
    </row>
    <row r="170" spans="2:12" s="6" customFormat="1" ht="38" customHeight="1" x14ac:dyDescent="0.35">
      <c r="B170" s="41" t="s">
        <v>679</v>
      </c>
      <c r="C170" s="39"/>
      <c r="D170" s="40"/>
      <c r="E170" s="87" t="s">
        <v>693</v>
      </c>
      <c r="F170" s="83" t="s">
        <v>112</v>
      </c>
      <c r="G170" s="80">
        <f>I166</f>
        <v>0</v>
      </c>
      <c r="H170" s="357"/>
      <c r="I170" s="315">
        <f t="shared" si="8"/>
        <v>0</v>
      </c>
      <c r="J170" s="7"/>
      <c r="K170" s="13"/>
      <c r="L170" s="13"/>
    </row>
    <row r="171" spans="2:12" s="6" customFormat="1" ht="12" customHeight="1" x14ac:dyDescent="0.35">
      <c r="B171" s="81"/>
      <c r="C171" s="39"/>
      <c r="D171" s="40"/>
      <c r="E171" s="84"/>
      <c r="F171" s="83"/>
      <c r="G171" s="80"/>
      <c r="H171" s="358"/>
      <c r="I171" s="319"/>
      <c r="J171" s="7"/>
      <c r="K171" s="13"/>
      <c r="L171" s="13"/>
    </row>
    <row r="172" spans="2:12" s="6" customFormat="1" ht="12" customHeight="1" x14ac:dyDescent="0.25">
      <c r="B172" s="81"/>
      <c r="C172" s="39"/>
      <c r="D172" s="40"/>
      <c r="E172" s="94"/>
      <c r="F172" s="83"/>
      <c r="G172" s="80"/>
      <c r="H172" s="358"/>
      <c r="I172" s="315"/>
      <c r="J172" s="7"/>
      <c r="K172" s="13"/>
      <c r="L172" s="13"/>
    </row>
    <row r="173" spans="2:12" s="6" customFormat="1" ht="12" customHeight="1" x14ac:dyDescent="0.35">
      <c r="B173" s="41" t="s">
        <v>680</v>
      </c>
      <c r="C173" s="39"/>
      <c r="D173" s="40"/>
      <c r="E173" s="82" t="s">
        <v>1036</v>
      </c>
      <c r="F173" s="77" t="s">
        <v>107</v>
      </c>
      <c r="G173" s="80">
        <v>1</v>
      </c>
      <c r="H173" s="306">
        <f>I1059</f>
        <v>0</v>
      </c>
      <c r="I173" s="315">
        <f>H173*G173</f>
        <v>0</v>
      </c>
      <c r="J173" s="7"/>
      <c r="K173" s="13"/>
      <c r="L173" s="13"/>
    </row>
    <row r="174" spans="2:12" s="6" customFormat="1" ht="12" customHeight="1" x14ac:dyDescent="0.35">
      <c r="B174" s="81"/>
      <c r="C174" s="39"/>
      <c r="D174" s="40"/>
      <c r="E174" s="87"/>
      <c r="F174" s="77"/>
      <c r="G174" s="80"/>
      <c r="H174" s="358"/>
      <c r="I174" s="315"/>
      <c r="J174" s="7"/>
      <c r="K174" s="13"/>
      <c r="L174" s="13"/>
    </row>
    <row r="175" spans="2:12" s="6" customFormat="1" ht="25" customHeight="1" x14ac:dyDescent="0.35">
      <c r="B175" s="41" t="s">
        <v>681</v>
      </c>
      <c r="C175" s="34" t="s">
        <v>121</v>
      </c>
      <c r="D175" s="40"/>
      <c r="E175" s="86" t="s">
        <v>684</v>
      </c>
      <c r="F175" s="83" t="s">
        <v>112</v>
      </c>
      <c r="G175" s="80">
        <f>I173</f>
        <v>0</v>
      </c>
      <c r="H175" s="359"/>
      <c r="I175" s="315">
        <f t="shared" ref="I173:I175" si="9">H175*G175</f>
        <v>0</v>
      </c>
      <c r="J175" s="7"/>
      <c r="K175" s="13"/>
      <c r="L175" s="13"/>
    </row>
    <row r="176" spans="2:12" s="6" customFormat="1" ht="12" customHeight="1" x14ac:dyDescent="0.35">
      <c r="B176" s="81"/>
      <c r="C176" s="39"/>
      <c r="D176" s="40"/>
      <c r="E176" s="87"/>
      <c r="F176" s="88"/>
      <c r="G176" s="89"/>
      <c r="H176" s="358"/>
      <c r="I176" s="316"/>
      <c r="J176" s="7"/>
      <c r="K176" s="13"/>
      <c r="L176" s="13"/>
    </row>
    <row r="177" spans="1:12" s="6" customFormat="1" ht="33.5" customHeight="1" x14ac:dyDescent="0.35">
      <c r="B177" s="41" t="s">
        <v>682</v>
      </c>
      <c r="C177" s="39"/>
      <c r="D177" s="40"/>
      <c r="E177" s="87" t="s">
        <v>694</v>
      </c>
      <c r="F177" s="83" t="s">
        <v>112</v>
      </c>
      <c r="G177" s="80">
        <f>I173</f>
        <v>0</v>
      </c>
      <c r="H177" s="357"/>
      <c r="I177" s="315">
        <f t="shared" ref="I177" si="10">H177*G177</f>
        <v>0</v>
      </c>
      <c r="J177" s="7"/>
      <c r="K177" s="13"/>
      <c r="L177" s="13"/>
    </row>
    <row r="178" spans="1:12" s="6" customFormat="1" ht="12" customHeight="1" x14ac:dyDescent="0.35">
      <c r="B178" s="81"/>
      <c r="C178" s="39"/>
      <c r="D178" s="40"/>
      <c r="E178" s="84"/>
      <c r="F178" s="83"/>
      <c r="G178" s="80"/>
      <c r="H178" s="358"/>
      <c r="I178" s="319"/>
      <c r="J178" s="7"/>
      <c r="K178" s="13"/>
      <c r="L178" s="13"/>
    </row>
    <row r="179" spans="1:12" s="6" customFormat="1" ht="11.5" x14ac:dyDescent="0.35">
      <c r="A179" s="6">
        <v>954</v>
      </c>
      <c r="B179" s="41" t="s">
        <v>683</v>
      </c>
      <c r="C179" s="34"/>
      <c r="D179" s="36"/>
      <c r="E179" s="95" t="s">
        <v>672</v>
      </c>
      <c r="F179" s="77" t="s">
        <v>107</v>
      </c>
      <c r="G179" s="80">
        <v>1</v>
      </c>
      <c r="H179" s="306">
        <v>700000</v>
      </c>
      <c r="I179" s="315">
        <f>G179*H179</f>
        <v>700000</v>
      </c>
      <c r="J179" s="7"/>
      <c r="K179" s="13"/>
      <c r="L179" s="13"/>
    </row>
    <row r="180" spans="1:12" s="6" customFormat="1" ht="11.5" x14ac:dyDescent="0.35">
      <c r="B180" s="41"/>
      <c r="C180" s="34"/>
      <c r="D180" s="36"/>
      <c r="E180" s="95"/>
      <c r="F180" s="77"/>
      <c r="G180" s="80"/>
      <c r="H180" s="361"/>
      <c r="I180" s="315"/>
      <c r="J180" s="7"/>
      <c r="K180" s="13"/>
      <c r="L180" s="13"/>
    </row>
    <row r="181" spans="1:12" s="6" customFormat="1" ht="11.5" x14ac:dyDescent="0.35">
      <c r="B181" s="41" t="s">
        <v>685</v>
      </c>
      <c r="C181" s="34"/>
      <c r="D181" s="36"/>
      <c r="E181" s="96" t="s">
        <v>671</v>
      </c>
      <c r="F181" s="83" t="s">
        <v>112</v>
      </c>
      <c r="G181" s="80">
        <f>I179</f>
        <v>700000</v>
      </c>
      <c r="H181" s="357"/>
      <c r="I181" s="315">
        <f t="shared" ref="I181" si="11">H181*G181</f>
        <v>0</v>
      </c>
      <c r="J181" s="7"/>
      <c r="K181" s="13"/>
      <c r="L181" s="13"/>
    </row>
    <row r="182" spans="1:12" s="6" customFormat="1" ht="11.5" x14ac:dyDescent="0.35">
      <c r="B182" s="39"/>
      <c r="C182" s="34"/>
      <c r="D182" s="36"/>
      <c r="E182" s="95"/>
      <c r="F182" s="77"/>
      <c r="G182" s="80"/>
      <c r="H182" s="361"/>
      <c r="I182" s="315"/>
      <c r="J182" s="7"/>
      <c r="K182" s="13"/>
      <c r="L182" s="13"/>
    </row>
    <row r="183" spans="1:12" s="6" customFormat="1" ht="11.5" x14ac:dyDescent="0.35">
      <c r="A183" s="6">
        <v>929</v>
      </c>
      <c r="B183" s="34" t="s">
        <v>123</v>
      </c>
      <c r="C183" s="34" t="s">
        <v>124</v>
      </c>
      <c r="D183" s="36"/>
      <c r="E183" s="87" t="s">
        <v>671</v>
      </c>
      <c r="F183" s="83" t="s">
        <v>112</v>
      </c>
      <c r="G183" s="80">
        <f>I179</f>
        <v>700000</v>
      </c>
      <c r="H183" s="357"/>
      <c r="I183" s="315">
        <f t="shared" ref="I183:I187" si="12">H183*G183</f>
        <v>0</v>
      </c>
      <c r="J183" s="7"/>
      <c r="K183" s="13"/>
    </row>
    <row r="184" spans="1:12" s="6" customFormat="1" ht="12" customHeight="1" x14ac:dyDescent="0.35">
      <c r="B184" s="39"/>
      <c r="C184" s="39"/>
      <c r="D184" s="40"/>
      <c r="E184" s="86"/>
      <c r="F184" s="83"/>
      <c r="G184" s="80"/>
      <c r="H184" s="359"/>
      <c r="I184" s="314"/>
      <c r="J184" s="7"/>
      <c r="K184" s="13"/>
    </row>
    <row r="185" spans="1:12" s="6" customFormat="1" ht="36" customHeight="1" x14ac:dyDescent="0.35">
      <c r="A185" s="6">
        <v>827</v>
      </c>
      <c r="B185" s="34" t="s">
        <v>125</v>
      </c>
      <c r="C185" s="34"/>
      <c r="D185" s="36"/>
      <c r="E185" s="72" t="s">
        <v>126</v>
      </c>
      <c r="F185" s="77" t="s">
        <v>16</v>
      </c>
      <c r="G185" s="38">
        <v>1</v>
      </c>
      <c r="H185" s="23"/>
      <c r="I185" s="307">
        <f t="shared" si="12"/>
        <v>0</v>
      </c>
      <c r="J185" s="7"/>
      <c r="K185" s="13"/>
    </row>
    <row r="186" spans="1:12" s="6" customFormat="1" ht="12" customHeight="1" x14ac:dyDescent="0.35">
      <c r="B186" s="39"/>
      <c r="C186" s="39"/>
      <c r="D186" s="40"/>
      <c r="E186" s="74"/>
      <c r="F186" s="75"/>
      <c r="G186" s="38"/>
      <c r="H186" s="23"/>
      <c r="I186" s="307"/>
      <c r="J186" s="7"/>
      <c r="K186" s="13"/>
    </row>
    <row r="187" spans="1:12" s="6" customFormat="1" ht="24.5" customHeight="1" x14ac:dyDescent="0.35">
      <c r="A187" s="6">
        <v>828</v>
      </c>
      <c r="B187" s="34" t="s">
        <v>127</v>
      </c>
      <c r="C187" s="34"/>
      <c r="D187" s="36"/>
      <c r="E187" s="72" t="s">
        <v>128</v>
      </c>
      <c r="F187" s="77" t="s">
        <v>16</v>
      </c>
      <c r="G187" s="38">
        <v>1</v>
      </c>
      <c r="H187" s="23"/>
      <c r="I187" s="307">
        <f t="shared" si="12"/>
        <v>0</v>
      </c>
      <c r="J187" s="7"/>
      <c r="K187" s="13"/>
    </row>
    <row r="188" spans="1:12" s="6" customFormat="1" ht="12" customHeight="1" x14ac:dyDescent="0.35">
      <c r="B188" s="34"/>
      <c r="C188" s="34"/>
      <c r="D188" s="36"/>
      <c r="E188" s="72"/>
      <c r="F188" s="77"/>
      <c r="G188" s="38"/>
      <c r="H188" s="23"/>
      <c r="I188" s="307"/>
      <c r="J188" s="7"/>
      <c r="K188" s="13"/>
    </row>
    <row r="189" spans="1:12" s="6" customFormat="1" ht="24.5" customHeight="1" x14ac:dyDescent="0.35">
      <c r="B189" s="34" t="s">
        <v>131</v>
      </c>
      <c r="C189" s="34"/>
      <c r="D189" s="36"/>
      <c r="E189" s="76" t="s">
        <v>1033</v>
      </c>
      <c r="F189" s="77"/>
      <c r="G189" s="38"/>
      <c r="H189" s="23"/>
      <c r="I189" s="307"/>
      <c r="J189" s="7"/>
      <c r="K189" s="13"/>
    </row>
    <row r="190" spans="1:12" s="6" customFormat="1" ht="12" customHeight="1" x14ac:dyDescent="0.35">
      <c r="B190" s="34"/>
      <c r="C190" s="34"/>
      <c r="D190" s="36"/>
      <c r="E190" s="72"/>
      <c r="F190" s="77"/>
      <c r="G190" s="38"/>
      <c r="H190" s="23"/>
      <c r="I190" s="307"/>
      <c r="J190" s="7"/>
      <c r="K190" s="13"/>
    </row>
    <row r="191" spans="1:12" s="6" customFormat="1" ht="12" customHeight="1" x14ac:dyDescent="0.35">
      <c r="B191" s="34" t="s">
        <v>134</v>
      </c>
      <c r="C191" s="34"/>
      <c r="D191" s="36"/>
      <c r="E191" s="72" t="s">
        <v>1034</v>
      </c>
      <c r="F191" s="77" t="s">
        <v>16</v>
      </c>
      <c r="G191" s="38">
        <v>1</v>
      </c>
      <c r="H191" s="306">
        <v>500000</v>
      </c>
      <c r="I191" s="307">
        <f t="shared" ref="I191" si="13">H191*G191</f>
        <v>500000</v>
      </c>
      <c r="J191" s="7"/>
      <c r="K191" s="13"/>
    </row>
    <row r="192" spans="1:12" s="6" customFormat="1" ht="12" customHeight="1" x14ac:dyDescent="0.35">
      <c r="B192" s="34"/>
      <c r="C192" s="34"/>
      <c r="D192" s="36"/>
      <c r="E192" s="72"/>
      <c r="F192" s="77"/>
      <c r="G192" s="38"/>
      <c r="H192" s="23"/>
      <c r="I192" s="307"/>
      <c r="J192" s="7"/>
      <c r="K192" s="13"/>
    </row>
    <row r="193" spans="1:11" s="6" customFormat="1" ht="12" customHeight="1" x14ac:dyDescent="0.35">
      <c r="B193" s="34" t="s">
        <v>136</v>
      </c>
      <c r="C193" s="34"/>
      <c r="D193" s="36"/>
      <c r="E193" s="72" t="s">
        <v>1035</v>
      </c>
      <c r="F193" s="77" t="s">
        <v>524</v>
      </c>
      <c r="G193" s="38">
        <v>5</v>
      </c>
      <c r="H193" s="23"/>
      <c r="I193" s="307">
        <f t="shared" ref="I193" si="14">H193*G193</f>
        <v>0</v>
      </c>
      <c r="J193" s="7"/>
      <c r="K193" s="13"/>
    </row>
    <row r="194" spans="1:11" s="6" customFormat="1" ht="12" customHeight="1" x14ac:dyDescent="0.35">
      <c r="B194" s="39"/>
      <c r="C194" s="39"/>
      <c r="D194" s="40"/>
      <c r="E194" s="74"/>
      <c r="F194" s="75"/>
      <c r="G194" s="38"/>
      <c r="H194" s="23"/>
      <c r="I194" s="307"/>
      <c r="J194" s="7"/>
      <c r="K194" s="13"/>
    </row>
    <row r="195" spans="1:11" s="6" customFormat="1" ht="11.5" x14ac:dyDescent="0.35">
      <c r="A195" s="6">
        <v>829</v>
      </c>
      <c r="B195" s="34"/>
      <c r="C195" s="34" t="s">
        <v>129</v>
      </c>
      <c r="D195" s="36"/>
      <c r="E195" s="72" t="s">
        <v>130</v>
      </c>
      <c r="F195" s="77"/>
      <c r="G195" s="38"/>
      <c r="H195" s="23"/>
      <c r="I195" s="307"/>
      <c r="J195" s="7"/>
      <c r="K195" s="13"/>
    </row>
    <row r="196" spans="1:11" s="6" customFormat="1" ht="12" customHeight="1" x14ac:dyDescent="0.35">
      <c r="B196" s="39"/>
      <c r="C196" s="39"/>
      <c r="D196" s="40"/>
      <c r="E196" s="74"/>
      <c r="F196" s="75"/>
      <c r="G196" s="38"/>
      <c r="H196" s="23"/>
      <c r="I196" s="307"/>
      <c r="J196" s="7"/>
      <c r="K196" s="13"/>
    </row>
    <row r="197" spans="1:11" s="6" customFormat="1" ht="24" customHeight="1" x14ac:dyDescent="0.35">
      <c r="A197" s="6">
        <v>830</v>
      </c>
      <c r="B197" s="34" t="s">
        <v>673</v>
      </c>
      <c r="C197" s="34"/>
      <c r="D197" s="36"/>
      <c r="E197" s="72" t="s">
        <v>132</v>
      </c>
      <c r="F197" s="77" t="s">
        <v>16</v>
      </c>
      <c r="G197" s="38">
        <v>1</v>
      </c>
      <c r="H197" s="23"/>
      <c r="I197" s="307">
        <f t="shared" ref="I197" si="15">H197*G197</f>
        <v>0</v>
      </c>
      <c r="J197" s="7"/>
      <c r="K197" s="13"/>
    </row>
    <row r="198" spans="1:11" s="6" customFormat="1" ht="12" customHeight="1" x14ac:dyDescent="0.35">
      <c r="B198" s="39"/>
      <c r="C198" s="39"/>
      <c r="D198" s="40"/>
      <c r="E198" s="74"/>
      <c r="F198" s="75"/>
      <c r="G198" s="38"/>
      <c r="H198" s="23"/>
      <c r="I198" s="307"/>
      <c r="J198" s="7"/>
      <c r="K198" s="13"/>
    </row>
    <row r="199" spans="1:11" s="6" customFormat="1" ht="34.5" x14ac:dyDescent="0.35">
      <c r="B199" s="34" t="s">
        <v>674</v>
      </c>
      <c r="C199" s="34"/>
      <c r="D199" s="36"/>
      <c r="E199" s="72" t="s">
        <v>135</v>
      </c>
      <c r="F199" s="77" t="s">
        <v>16</v>
      </c>
      <c r="G199" s="38">
        <v>1</v>
      </c>
      <c r="H199" s="23"/>
      <c r="I199" s="307">
        <f t="shared" ref="I199" si="16">H199*G199</f>
        <v>0</v>
      </c>
      <c r="J199" s="7"/>
      <c r="K199" s="13"/>
    </row>
    <row r="200" spans="1:11" s="6" customFormat="1" ht="12" customHeight="1" x14ac:dyDescent="0.35">
      <c r="B200" s="39"/>
      <c r="C200" s="39"/>
      <c r="D200" s="40"/>
      <c r="E200" s="74"/>
      <c r="F200" s="75"/>
      <c r="G200" s="38"/>
      <c r="H200" s="23"/>
      <c r="I200" s="307"/>
      <c r="J200" s="7"/>
      <c r="K200" s="13"/>
    </row>
    <row r="201" spans="1:11" s="6" customFormat="1" ht="12" customHeight="1" x14ac:dyDescent="0.35">
      <c r="B201" s="34" t="s">
        <v>675</v>
      </c>
      <c r="C201" s="34"/>
      <c r="D201" s="36"/>
      <c r="E201" s="72" t="s">
        <v>137</v>
      </c>
      <c r="F201" s="77" t="s">
        <v>16</v>
      </c>
      <c r="G201" s="38">
        <v>1</v>
      </c>
      <c r="H201" s="23"/>
      <c r="I201" s="307">
        <f t="shared" ref="I201" si="17">H201*G201</f>
        <v>0</v>
      </c>
      <c r="J201" s="7"/>
      <c r="K201" s="13"/>
    </row>
    <row r="202" spans="1:11" s="6" customFormat="1" ht="12" customHeight="1" x14ac:dyDescent="0.35">
      <c r="B202" s="97"/>
      <c r="C202" s="97"/>
      <c r="D202" s="40"/>
      <c r="E202" s="74"/>
      <c r="F202" s="98"/>
      <c r="G202" s="38"/>
      <c r="H202" s="23"/>
      <c r="I202" s="307"/>
      <c r="J202" s="7"/>
      <c r="K202" s="13"/>
    </row>
    <row r="203" spans="1:11" s="11" customFormat="1" ht="20" customHeight="1" x14ac:dyDescent="0.35">
      <c r="B203" s="47" t="s">
        <v>65</v>
      </c>
      <c r="C203" s="47"/>
      <c r="D203" s="48"/>
      <c r="E203" s="49"/>
      <c r="F203" s="50"/>
      <c r="G203" s="51"/>
      <c r="H203" s="350"/>
      <c r="I203" s="310">
        <f>SUM(I164:I202)</f>
        <v>2141000</v>
      </c>
      <c r="J203" s="12"/>
      <c r="K203" s="13"/>
    </row>
    <row r="204" spans="1:11" s="11" customFormat="1" ht="20" customHeight="1" x14ac:dyDescent="0.25">
      <c r="B204" s="52" t="s">
        <v>697</v>
      </c>
      <c r="C204" s="53"/>
      <c r="D204" s="54"/>
      <c r="E204" s="55"/>
      <c r="F204" s="56"/>
      <c r="G204" s="57"/>
      <c r="H204" s="351"/>
      <c r="I204" s="311"/>
      <c r="J204" s="12"/>
      <c r="K204" s="13"/>
    </row>
    <row r="205" spans="1:11" s="1" customFormat="1" ht="15" customHeight="1" x14ac:dyDescent="0.3">
      <c r="B205" s="58" t="s">
        <v>698</v>
      </c>
      <c r="C205" s="68"/>
      <c r="D205" s="68"/>
      <c r="E205" s="68"/>
      <c r="F205" s="69"/>
      <c r="G205" s="70"/>
      <c r="H205" s="355"/>
      <c r="I205" s="313"/>
      <c r="J205" s="2"/>
      <c r="K205" s="13"/>
    </row>
    <row r="206" spans="1:11" s="5" customFormat="1" ht="15" customHeight="1" x14ac:dyDescent="0.3">
      <c r="B206" s="64" t="s">
        <v>496</v>
      </c>
      <c r="C206" s="65"/>
      <c r="D206" s="65"/>
      <c r="E206" s="65"/>
      <c r="F206" s="66"/>
      <c r="G206" s="67"/>
      <c r="H206" s="353"/>
      <c r="I206" s="303"/>
      <c r="J206" s="4"/>
      <c r="K206" s="13"/>
    </row>
    <row r="207" spans="1:11" s="6" customFormat="1" ht="63.5" customHeight="1" x14ac:dyDescent="0.35">
      <c r="B207" s="32" t="s">
        <v>0</v>
      </c>
      <c r="C207" s="32" t="s">
        <v>1</v>
      </c>
      <c r="D207" s="32" t="s">
        <v>2</v>
      </c>
      <c r="E207" s="32" t="s">
        <v>3</v>
      </c>
      <c r="F207" s="32" t="s">
        <v>4</v>
      </c>
      <c r="G207" s="33" t="s">
        <v>5</v>
      </c>
      <c r="H207" s="354" t="s">
        <v>6</v>
      </c>
      <c r="I207" s="312" t="s">
        <v>7</v>
      </c>
      <c r="J207" s="7"/>
      <c r="K207" s="13"/>
    </row>
    <row r="208" spans="1:11" s="11" customFormat="1" ht="20" customHeight="1" x14ac:dyDescent="0.35">
      <c r="B208" s="47" t="s">
        <v>66</v>
      </c>
      <c r="C208" s="47"/>
      <c r="D208" s="48"/>
      <c r="E208" s="49"/>
      <c r="F208" s="50"/>
      <c r="G208" s="51"/>
      <c r="H208" s="350"/>
      <c r="I208" s="310">
        <f>I203</f>
        <v>2141000</v>
      </c>
      <c r="J208" s="12"/>
      <c r="K208" s="13"/>
    </row>
    <row r="209" spans="1:11" s="6" customFormat="1" ht="12" customHeight="1" x14ac:dyDescent="0.35">
      <c r="A209" s="6">
        <v>262</v>
      </c>
      <c r="B209" s="34" t="s">
        <v>138</v>
      </c>
      <c r="C209" s="37" t="s">
        <v>151</v>
      </c>
      <c r="D209" s="36"/>
      <c r="E209" s="37" t="s">
        <v>152</v>
      </c>
      <c r="F209" s="46"/>
      <c r="G209" s="38"/>
      <c r="H209" s="28"/>
      <c r="I209" s="307"/>
      <c r="J209" s="7"/>
      <c r="K209" s="13"/>
    </row>
    <row r="210" spans="1:11" s="6" customFormat="1" ht="12" customHeight="1" x14ac:dyDescent="0.35">
      <c r="B210" s="39"/>
      <c r="C210" s="40"/>
      <c r="D210" s="40"/>
      <c r="E210" s="40"/>
      <c r="F210" s="36"/>
      <c r="G210" s="38"/>
      <c r="H210" s="27"/>
      <c r="I210" s="307"/>
      <c r="J210" s="7"/>
      <c r="K210" s="13"/>
    </row>
    <row r="211" spans="1:11" s="6" customFormat="1" ht="12" customHeight="1" x14ac:dyDescent="0.35">
      <c r="A211" s="6">
        <v>262</v>
      </c>
      <c r="B211" s="34" t="s">
        <v>142</v>
      </c>
      <c r="C211" s="37"/>
      <c r="D211" s="36"/>
      <c r="E211" s="37" t="s">
        <v>154</v>
      </c>
      <c r="F211" s="46" t="s">
        <v>107</v>
      </c>
      <c r="G211" s="38">
        <v>1</v>
      </c>
      <c r="H211" s="320">
        <v>50000</v>
      </c>
      <c r="I211" s="307">
        <f>IF(F211 = CHAR(37), G211*H211/100,G211*H211)</f>
        <v>50000</v>
      </c>
      <c r="J211" s="7"/>
      <c r="K211" s="13"/>
    </row>
    <row r="212" spans="1:11" s="6" customFormat="1" ht="12" customHeight="1" x14ac:dyDescent="0.35">
      <c r="B212" s="39"/>
      <c r="C212" s="40"/>
      <c r="D212" s="40"/>
      <c r="E212" s="40"/>
      <c r="F212" s="36"/>
      <c r="G212" s="38"/>
      <c r="H212" s="27"/>
      <c r="I212" s="307"/>
      <c r="J212" s="7"/>
      <c r="K212" s="13"/>
    </row>
    <row r="213" spans="1:11" s="6" customFormat="1" ht="12" customHeight="1" x14ac:dyDescent="0.35">
      <c r="A213" s="6">
        <v>263</v>
      </c>
      <c r="B213" s="34" t="s">
        <v>144</v>
      </c>
      <c r="C213" s="37"/>
      <c r="D213" s="36"/>
      <c r="E213" s="37" t="s">
        <v>156</v>
      </c>
      <c r="F213" s="46" t="s">
        <v>112</v>
      </c>
      <c r="G213" s="38">
        <f>I211</f>
        <v>50000</v>
      </c>
      <c r="H213" s="359"/>
      <c r="I213" s="307">
        <f t="shared" ref="I213" si="18">H213*G213</f>
        <v>0</v>
      </c>
      <c r="J213" s="7"/>
      <c r="K213" s="13"/>
    </row>
    <row r="214" spans="1:11" s="6" customFormat="1" ht="12" customHeight="1" x14ac:dyDescent="0.35">
      <c r="B214" s="39"/>
      <c r="C214" s="40"/>
      <c r="D214" s="40"/>
      <c r="E214" s="40"/>
      <c r="F214" s="36"/>
      <c r="G214" s="38"/>
      <c r="H214" s="27"/>
      <c r="I214" s="307"/>
      <c r="J214" s="7"/>
      <c r="K214" s="13"/>
    </row>
    <row r="215" spans="1:11" s="6" customFormat="1" ht="12" customHeight="1" x14ac:dyDescent="0.35">
      <c r="A215" s="6">
        <v>264</v>
      </c>
      <c r="B215" s="34" t="s">
        <v>145</v>
      </c>
      <c r="C215" s="37"/>
      <c r="D215" s="36"/>
      <c r="E215" s="37" t="s">
        <v>158</v>
      </c>
      <c r="F215" s="46" t="s">
        <v>107</v>
      </c>
      <c r="G215" s="38">
        <v>1</v>
      </c>
      <c r="H215" s="320">
        <v>50000</v>
      </c>
      <c r="I215" s="307">
        <f>IF(F215 = CHAR(37), G215*H215/100,G215*H215)</f>
        <v>50000</v>
      </c>
      <c r="J215" s="7"/>
      <c r="K215" s="13"/>
    </row>
    <row r="216" spans="1:11" s="6" customFormat="1" ht="12" customHeight="1" x14ac:dyDescent="0.35">
      <c r="B216" s="39"/>
      <c r="C216" s="40"/>
      <c r="D216" s="40"/>
      <c r="E216" s="40"/>
      <c r="F216" s="36"/>
      <c r="G216" s="38"/>
      <c r="H216" s="27"/>
      <c r="I216" s="307"/>
      <c r="J216" s="7"/>
      <c r="K216" s="13"/>
    </row>
    <row r="217" spans="1:11" s="6" customFormat="1" ht="12" customHeight="1" x14ac:dyDescent="0.35">
      <c r="A217" s="6">
        <v>265</v>
      </c>
      <c r="B217" s="34" t="s">
        <v>146</v>
      </c>
      <c r="C217" s="37"/>
      <c r="D217" s="36"/>
      <c r="E217" s="37" t="s">
        <v>160</v>
      </c>
      <c r="F217" s="46" t="s">
        <v>112</v>
      </c>
      <c r="G217" s="38">
        <f>I215</f>
        <v>50000</v>
      </c>
      <c r="H217" s="359"/>
      <c r="I217" s="307">
        <f t="shared" ref="I217" si="19">H217*G217</f>
        <v>0</v>
      </c>
      <c r="J217" s="7"/>
      <c r="K217" s="13"/>
    </row>
    <row r="218" spans="1:11" s="6" customFormat="1" ht="12" customHeight="1" x14ac:dyDescent="0.35">
      <c r="B218" s="39"/>
      <c r="C218" s="40"/>
      <c r="D218" s="40"/>
      <c r="E218" s="40"/>
      <c r="F218" s="36"/>
      <c r="G218" s="38"/>
      <c r="H218" s="27"/>
      <c r="I218" s="307"/>
      <c r="J218" s="7"/>
      <c r="K218" s="13"/>
    </row>
    <row r="219" spans="1:11" s="6" customFormat="1" ht="12" customHeight="1" x14ac:dyDescent="0.35">
      <c r="A219" s="6">
        <v>266</v>
      </c>
      <c r="B219" s="34" t="s">
        <v>147</v>
      </c>
      <c r="C219" s="37"/>
      <c r="D219" s="36"/>
      <c r="E219" s="37" t="s">
        <v>162</v>
      </c>
      <c r="F219" s="46" t="s">
        <v>107</v>
      </c>
      <c r="G219" s="38">
        <v>1</v>
      </c>
      <c r="H219" s="320">
        <v>75000</v>
      </c>
      <c r="I219" s="307">
        <f>IF(F219 = CHAR(37), G219*H219/100,G219*H219)</f>
        <v>75000</v>
      </c>
      <c r="J219" s="7"/>
      <c r="K219" s="13"/>
    </row>
    <row r="220" spans="1:11" s="6" customFormat="1" ht="12" customHeight="1" x14ac:dyDescent="0.35">
      <c r="B220" s="39"/>
      <c r="C220" s="40"/>
      <c r="D220" s="40"/>
      <c r="E220" s="40"/>
      <c r="F220" s="36"/>
      <c r="G220" s="38"/>
      <c r="H220" s="27"/>
      <c r="I220" s="307"/>
      <c r="J220" s="7"/>
      <c r="K220" s="13"/>
    </row>
    <row r="221" spans="1:11" s="6" customFormat="1" ht="12" customHeight="1" x14ac:dyDescent="0.35">
      <c r="A221" s="6">
        <v>267</v>
      </c>
      <c r="B221" s="34" t="s">
        <v>149</v>
      </c>
      <c r="C221" s="37"/>
      <c r="D221" s="36"/>
      <c r="E221" s="37" t="s">
        <v>163</v>
      </c>
      <c r="F221" s="46" t="s">
        <v>112</v>
      </c>
      <c r="G221" s="38">
        <f>I219</f>
        <v>75000</v>
      </c>
      <c r="H221" s="359"/>
      <c r="I221" s="307">
        <f t="shared" ref="I221" si="20">H221*G221</f>
        <v>0</v>
      </c>
      <c r="J221" s="7"/>
      <c r="K221" s="13"/>
    </row>
    <row r="222" spans="1:11" s="6" customFormat="1" ht="12" customHeight="1" x14ac:dyDescent="0.35">
      <c r="B222" s="39"/>
      <c r="C222" s="40"/>
      <c r="D222" s="40"/>
      <c r="E222" s="40"/>
      <c r="F222" s="36"/>
      <c r="G222" s="38"/>
      <c r="H222" s="27"/>
      <c r="I222" s="307"/>
      <c r="J222" s="7"/>
      <c r="K222" s="13"/>
    </row>
    <row r="223" spans="1:11" s="6" customFormat="1" ht="12" customHeight="1" x14ac:dyDescent="0.35">
      <c r="A223" s="6">
        <v>268</v>
      </c>
      <c r="B223" s="34" t="s">
        <v>150</v>
      </c>
      <c r="C223" s="37" t="s">
        <v>165</v>
      </c>
      <c r="D223" s="36"/>
      <c r="E223" s="37" t="s">
        <v>166</v>
      </c>
      <c r="F223" s="46"/>
      <c r="G223" s="38"/>
      <c r="H223" s="27"/>
      <c r="I223" s="307"/>
      <c r="J223" s="7"/>
      <c r="K223" s="13"/>
    </row>
    <row r="224" spans="1:11" s="6" customFormat="1" ht="12" customHeight="1" x14ac:dyDescent="0.35">
      <c r="B224" s="39"/>
      <c r="C224" s="40"/>
      <c r="D224" s="40"/>
      <c r="E224" s="40"/>
      <c r="F224" s="36"/>
      <c r="G224" s="38"/>
      <c r="H224" s="27"/>
      <c r="I224" s="307"/>
      <c r="J224" s="7"/>
      <c r="K224" s="13"/>
    </row>
    <row r="225" spans="1:12" s="6" customFormat="1" ht="12" customHeight="1" x14ac:dyDescent="0.35">
      <c r="A225" s="6">
        <v>269</v>
      </c>
      <c r="B225" s="34" t="s">
        <v>153</v>
      </c>
      <c r="C225" s="37" t="s">
        <v>168</v>
      </c>
      <c r="D225" s="36"/>
      <c r="E225" s="37" t="s">
        <v>169</v>
      </c>
      <c r="F225" s="46" t="s">
        <v>16</v>
      </c>
      <c r="G225" s="38">
        <v>1</v>
      </c>
      <c r="H225" s="29"/>
      <c r="I225" s="307">
        <f t="shared" ref="I225" si="21">H225*G225</f>
        <v>0</v>
      </c>
      <c r="J225" s="7"/>
      <c r="K225" s="13"/>
    </row>
    <row r="226" spans="1:12" s="6" customFormat="1" ht="12" customHeight="1" x14ac:dyDescent="0.35">
      <c r="B226" s="39"/>
      <c r="C226" s="40"/>
      <c r="D226" s="40"/>
      <c r="E226" s="40"/>
      <c r="F226" s="36"/>
      <c r="G226" s="38"/>
      <c r="H226" s="27"/>
      <c r="I226" s="307"/>
      <c r="J226" s="7"/>
      <c r="K226" s="13"/>
    </row>
    <row r="227" spans="1:12" s="6" customFormat="1" ht="11.5" x14ac:dyDescent="0.35">
      <c r="A227" s="6">
        <v>270</v>
      </c>
      <c r="B227" s="34"/>
      <c r="C227" s="37" t="s">
        <v>171</v>
      </c>
      <c r="D227" s="36"/>
      <c r="E227" s="37" t="s">
        <v>423</v>
      </c>
      <c r="F227" s="46"/>
      <c r="G227" s="38"/>
      <c r="H227" s="27"/>
      <c r="I227" s="307"/>
      <c r="J227" s="7"/>
      <c r="K227" s="13"/>
    </row>
    <row r="228" spans="1:12" s="6" customFormat="1" ht="11.5" x14ac:dyDescent="0.35">
      <c r="B228" s="34"/>
      <c r="C228" s="37"/>
      <c r="D228" s="36"/>
      <c r="E228" s="37"/>
      <c r="F228" s="46"/>
      <c r="G228" s="38"/>
      <c r="H228" s="27"/>
      <c r="I228" s="307"/>
      <c r="J228" s="7"/>
      <c r="K228" s="13"/>
    </row>
    <row r="229" spans="1:12" s="6" customFormat="1" ht="34.5" x14ac:dyDescent="0.35">
      <c r="B229" s="34" t="s">
        <v>155</v>
      </c>
      <c r="C229" s="37"/>
      <c r="D229" s="36"/>
      <c r="E229" s="37" t="s">
        <v>172</v>
      </c>
      <c r="F229" s="46" t="s">
        <v>16</v>
      </c>
      <c r="G229" s="38">
        <v>1</v>
      </c>
      <c r="H229" s="29"/>
      <c r="I229" s="307">
        <f t="shared" ref="I229" si="22">H229*G229</f>
        <v>0</v>
      </c>
      <c r="J229" s="7"/>
      <c r="K229" s="13"/>
    </row>
    <row r="230" spans="1:12" s="6" customFormat="1" ht="11.5" x14ac:dyDescent="0.35">
      <c r="B230" s="34"/>
      <c r="C230" s="37"/>
      <c r="D230" s="36"/>
      <c r="E230" s="37"/>
      <c r="F230" s="46"/>
      <c r="G230" s="38"/>
      <c r="H230" s="27"/>
      <c r="I230" s="307"/>
      <c r="J230" s="7"/>
      <c r="K230" s="13"/>
    </row>
    <row r="231" spans="1:12" s="6" customFormat="1" ht="46" x14ac:dyDescent="0.35">
      <c r="B231" s="34" t="s">
        <v>157</v>
      </c>
      <c r="C231" s="37"/>
      <c r="D231" s="36"/>
      <c r="E231" s="37" t="s">
        <v>173</v>
      </c>
      <c r="F231" s="46" t="s">
        <v>16</v>
      </c>
      <c r="G231" s="38">
        <v>1</v>
      </c>
      <c r="H231" s="29"/>
      <c r="I231" s="307">
        <f t="shared" ref="I231" si="23">H231*G231</f>
        <v>0</v>
      </c>
      <c r="J231" s="7"/>
    </row>
    <row r="232" spans="1:12" s="6" customFormat="1" ht="11.5" x14ac:dyDescent="0.35">
      <c r="B232" s="34"/>
      <c r="C232" s="37"/>
      <c r="D232" s="36"/>
      <c r="E232" s="37"/>
      <c r="F232" s="46"/>
      <c r="G232" s="38"/>
      <c r="H232" s="27"/>
      <c r="I232" s="307"/>
      <c r="J232" s="7"/>
      <c r="K232" s="13"/>
    </row>
    <row r="233" spans="1:12" s="6" customFormat="1" ht="34.5" x14ac:dyDescent="0.35">
      <c r="B233" s="34" t="s">
        <v>159</v>
      </c>
      <c r="C233" s="37"/>
      <c r="D233" s="36"/>
      <c r="E233" s="37" t="s">
        <v>661</v>
      </c>
      <c r="F233" s="46" t="s">
        <v>16</v>
      </c>
      <c r="G233" s="38">
        <v>1</v>
      </c>
      <c r="H233" s="29"/>
      <c r="I233" s="307">
        <f t="shared" ref="I233" si="24">H233*G233</f>
        <v>0</v>
      </c>
      <c r="J233" s="7"/>
      <c r="K233" s="13"/>
      <c r="L233" s="13"/>
    </row>
    <row r="234" spans="1:12" s="6" customFormat="1" ht="11.5" x14ac:dyDescent="0.35">
      <c r="B234" s="34"/>
      <c r="C234" s="37"/>
      <c r="D234" s="36"/>
      <c r="E234" s="37"/>
      <c r="F234" s="46"/>
      <c r="G234" s="38"/>
      <c r="H234" s="27"/>
      <c r="I234" s="307"/>
      <c r="J234" s="7"/>
      <c r="K234" s="13"/>
    </row>
    <row r="235" spans="1:12" s="6" customFormat="1" ht="46" x14ac:dyDescent="0.35">
      <c r="A235" s="6">
        <v>271</v>
      </c>
      <c r="B235" s="34" t="s">
        <v>161</v>
      </c>
      <c r="C235" s="37" t="s">
        <v>175</v>
      </c>
      <c r="D235" s="36"/>
      <c r="E235" s="37" t="s">
        <v>424</v>
      </c>
      <c r="F235" s="46" t="s">
        <v>16</v>
      </c>
      <c r="G235" s="38">
        <v>1</v>
      </c>
      <c r="H235" s="29"/>
      <c r="I235" s="307">
        <f t="shared" ref="I235" si="25">H235*G235</f>
        <v>0</v>
      </c>
      <c r="J235" s="7"/>
      <c r="K235" s="13"/>
    </row>
    <row r="236" spans="1:12" s="6" customFormat="1" ht="12" customHeight="1" x14ac:dyDescent="0.35">
      <c r="B236" s="39"/>
      <c r="C236" s="40"/>
      <c r="D236" s="40"/>
      <c r="E236" s="40"/>
      <c r="F236" s="36"/>
      <c r="G236" s="38"/>
      <c r="H236" s="27"/>
      <c r="I236" s="307"/>
      <c r="J236" s="7"/>
      <c r="K236" s="13"/>
    </row>
    <row r="237" spans="1:12" s="6" customFormat="1" ht="12" customHeight="1" x14ac:dyDescent="0.35">
      <c r="A237" s="6">
        <v>272</v>
      </c>
      <c r="B237" s="34"/>
      <c r="C237" s="37" t="s">
        <v>176</v>
      </c>
      <c r="D237" s="36"/>
      <c r="E237" s="37" t="s">
        <v>177</v>
      </c>
      <c r="F237" s="46"/>
      <c r="G237" s="38"/>
      <c r="H237" s="27"/>
      <c r="I237" s="307"/>
      <c r="J237" s="7"/>
      <c r="K237" s="13"/>
    </row>
    <row r="238" spans="1:12" s="6" customFormat="1" ht="12" customHeight="1" x14ac:dyDescent="0.35">
      <c r="B238" s="39"/>
      <c r="C238" s="40"/>
      <c r="D238" s="40"/>
      <c r="E238" s="40"/>
      <c r="F238" s="36"/>
      <c r="G238" s="38"/>
      <c r="H238" s="27"/>
      <c r="I238" s="307"/>
      <c r="J238" s="7"/>
      <c r="K238" s="13"/>
    </row>
    <row r="239" spans="1:12" s="6" customFormat="1" ht="57.5" x14ac:dyDescent="0.35">
      <c r="B239" s="39" t="s">
        <v>425</v>
      </c>
      <c r="C239" s="40"/>
      <c r="D239" s="40"/>
      <c r="E239" s="40" t="s">
        <v>487</v>
      </c>
      <c r="F239" s="46" t="s">
        <v>16</v>
      </c>
      <c r="G239" s="38">
        <v>1</v>
      </c>
      <c r="H239" s="29"/>
      <c r="I239" s="307">
        <f t="shared" ref="I239" si="26">H239*G239</f>
        <v>0</v>
      </c>
      <c r="J239" s="7"/>
      <c r="K239" s="13"/>
    </row>
    <row r="240" spans="1:12" s="6" customFormat="1" ht="12" customHeight="1" x14ac:dyDescent="0.35">
      <c r="B240" s="39"/>
      <c r="C240" s="40"/>
      <c r="D240" s="40"/>
      <c r="E240" s="40"/>
      <c r="F240" s="36"/>
      <c r="G240" s="38"/>
      <c r="H240" s="29"/>
      <c r="I240" s="307"/>
      <c r="J240" s="7"/>
      <c r="K240" s="13"/>
    </row>
    <row r="241" spans="1:11" s="6" customFormat="1" ht="24" customHeight="1" x14ac:dyDescent="0.35">
      <c r="A241" s="6">
        <v>275</v>
      </c>
      <c r="B241" s="34" t="s">
        <v>426</v>
      </c>
      <c r="C241" s="37"/>
      <c r="D241" s="36" t="s">
        <v>179</v>
      </c>
      <c r="E241" s="37" t="s">
        <v>180</v>
      </c>
      <c r="F241" s="46" t="s">
        <v>181</v>
      </c>
      <c r="G241" s="38">
        <v>50</v>
      </c>
      <c r="H241" s="29"/>
      <c r="I241" s="307">
        <f t="shared" ref="I241" si="27">H241*G241</f>
        <v>0</v>
      </c>
      <c r="J241" s="7"/>
      <c r="K241" s="13"/>
    </row>
    <row r="242" spans="1:11" s="6" customFormat="1" ht="12" customHeight="1" x14ac:dyDescent="0.35">
      <c r="B242" s="39"/>
      <c r="C242" s="40"/>
      <c r="D242" s="40"/>
      <c r="E242" s="40"/>
      <c r="F242" s="36"/>
      <c r="G242" s="38"/>
      <c r="H242" s="29"/>
      <c r="I242" s="307"/>
      <c r="J242" s="7"/>
      <c r="K242" s="13"/>
    </row>
    <row r="243" spans="1:11" s="6" customFormat="1" ht="48" customHeight="1" x14ac:dyDescent="0.35">
      <c r="A243" s="6">
        <v>836</v>
      </c>
      <c r="B243" s="34" t="s">
        <v>427</v>
      </c>
      <c r="C243" s="37" t="s">
        <v>184</v>
      </c>
      <c r="D243" s="36"/>
      <c r="E243" s="37" t="s">
        <v>185</v>
      </c>
      <c r="F243" s="46" t="s">
        <v>16</v>
      </c>
      <c r="G243" s="38">
        <v>1</v>
      </c>
      <c r="H243" s="30"/>
      <c r="I243" s="307">
        <f t="shared" ref="I243" si="28">H243*G243</f>
        <v>0</v>
      </c>
      <c r="J243" s="7"/>
      <c r="K243" s="13"/>
    </row>
    <row r="244" spans="1:11" s="11" customFormat="1" ht="20" customHeight="1" x14ac:dyDescent="0.35">
      <c r="B244" s="47" t="s">
        <v>186</v>
      </c>
      <c r="C244" s="47"/>
      <c r="D244" s="48"/>
      <c r="E244" s="49"/>
      <c r="F244" s="50"/>
      <c r="G244" s="51"/>
      <c r="H244" s="350"/>
      <c r="I244" s="310">
        <f>SUM(I208:I243)</f>
        <v>2316000</v>
      </c>
      <c r="J244" s="12"/>
      <c r="K244" s="13"/>
    </row>
    <row r="245" spans="1:11" s="11" customFormat="1" ht="20" customHeight="1" x14ac:dyDescent="0.25">
      <c r="B245" s="52" t="s">
        <v>697</v>
      </c>
      <c r="C245" s="53"/>
      <c r="D245" s="54"/>
      <c r="E245" s="55"/>
      <c r="F245" s="56"/>
      <c r="G245" s="57"/>
      <c r="H245" s="351"/>
      <c r="I245" s="311"/>
      <c r="J245" s="12"/>
      <c r="K245" s="13"/>
    </row>
    <row r="246" spans="1:11" s="1" customFormat="1" ht="15" customHeight="1" x14ac:dyDescent="0.3">
      <c r="B246" s="58" t="s">
        <v>698</v>
      </c>
      <c r="C246" s="68"/>
      <c r="D246" s="68"/>
      <c r="E246" s="68"/>
      <c r="F246" s="69"/>
      <c r="G246" s="70"/>
      <c r="H246" s="355"/>
      <c r="I246" s="313"/>
      <c r="J246" s="2"/>
      <c r="K246" s="13"/>
    </row>
    <row r="247" spans="1:11" s="5" customFormat="1" ht="15" customHeight="1" x14ac:dyDescent="0.3">
      <c r="B247" s="64" t="s">
        <v>508</v>
      </c>
      <c r="C247" s="65"/>
      <c r="D247" s="65"/>
      <c r="E247" s="65"/>
      <c r="F247" s="66"/>
      <c r="G247" s="67"/>
      <c r="H247" s="353"/>
      <c r="I247" s="303"/>
      <c r="J247" s="4"/>
      <c r="K247" s="13"/>
    </row>
    <row r="248" spans="1:11" s="6" customFormat="1" ht="63.5" customHeight="1" x14ac:dyDescent="0.35">
      <c r="B248" s="32" t="s">
        <v>0</v>
      </c>
      <c r="C248" s="32" t="s">
        <v>1</v>
      </c>
      <c r="D248" s="32" t="s">
        <v>2</v>
      </c>
      <c r="E248" s="32" t="s">
        <v>3</v>
      </c>
      <c r="F248" s="32" t="s">
        <v>4</v>
      </c>
      <c r="G248" s="33" t="s">
        <v>5</v>
      </c>
      <c r="H248" s="354" t="s">
        <v>6</v>
      </c>
      <c r="I248" s="312" t="s">
        <v>7</v>
      </c>
      <c r="J248" s="7"/>
      <c r="K248" s="13"/>
    </row>
    <row r="249" spans="1:11" s="6" customFormat="1" ht="28.5" customHeight="1" x14ac:dyDescent="0.35">
      <c r="A249" s="6">
        <v>831</v>
      </c>
      <c r="B249" s="34" t="s">
        <v>435</v>
      </c>
      <c r="C249" s="35" t="s">
        <v>8</v>
      </c>
      <c r="D249" s="36"/>
      <c r="E249" s="35" t="s">
        <v>437</v>
      </c>
      <c r="F249" s="46"/>
      <c r="G249" s="38"/>
      <c r="H249" s="28"/>
      <c r="I249" s="307"/>
      <c r="J249" s="7"/>
      <c r="K249" s="13"/>
    </row>
    <row r="250" spans="1:11" s="6" customFormat="1" ht="16.5" customHeight="1" x14ac:dyDescent="0.35">
      <c r="A250" s="6">
        <v>247</v>
      </c>
      <c r="B250" s="34" t="s">
        <v>164</v>
      </c>
      <c r="C250" s="37" t="s">
        <v>139</v>
      </c>
      <c r="D250" s="36"/>
      <c r="E250" s="37" t="s">
        <v>140</v>
      </c>
      <c r="F250" s="46"/>
      <c r="G250" s="38"/>
      <c r="H250" s="27"/>
      <c r="I250" s="307"/>
      <c r="J250" s="7"/>
      <c r="K250" s="13"/>
    </row>
    <row r="251" spans="1:11" s="6" customFormat="1" ht="12" customHeight="1" x14ac:dyDescent="0.35">
      <c r="B251" s="39"/>
      <c r="C251" s="40"/>
      <c r="D251" s="40"/>
      <c r="E251" s="40"/>
      <c r="F251" s="36"/>
      <c r="G251" s="38"/>
      <c r="H251" s="27"/>
      <c r="I251" s="307"/>
      <c r="J251" s="7"/>
      <c r="K251" s="13"/>
    </row>
    <row r="252" spans="1:11" s="6" customFormat="1" ht="30.5" customHeight="1" x14ac:dyDescent="0.35">
      <c r="A252" s="6">
        <v>248</v>
      </c>
      <c r="B252" s="34"/>
      <c r="C252" s="37"/>
      <c r="D252" s="36"/>
      <c r="E252" s="37" t="s">
        <v>141</v>
      </c>
      <c r="F252" s="46"/>
      <c r="G252" s="38"/>
      <c r="H252" s="27"/>
      <c r="I252" s="307"/>
      <c r="J252" s="7"/>
      <c r="K252" s="13"/>
    </row>
    <row r="253" spans="1:11" s="6" customFormat="1" ht="15" customHeight="1" x14ac:dyDescent="0.35">
      <c r="B253" s="39"/>
      <c r="C253" s="40"/>
      <c r="D253" s="40"/>
      <c r="E253" s="40"/>
      <c r="F253" s="36"/>
      <c r="G253" s="38"/>
      <c r="H253" s="27"/>
      <c r="I253" s="307"/>
      <c r="J253" s="7"/>
      <c r="K253" s="13"/>
    </row>
    <row r="254" spans="1:11" s="6" customFormat="1" ht="60" customHeight="1" x14ac:dyDescent="0.35">
      <c r="A254" s="6">
        <v>249</v>
      </c>
      <c r="B254" s="34" t="s">
        <v>167</v>
      </c>
      <c r="C254" s="37"/>
      <c r="D254" s="36"/>
      <c r="E254" s="37" t="s">
        <v>143</v>
      </c>
      <c r="F254" s="46" t="s">
        <v>107</v>
      </c>
      <c r="G254" s="38">
        <v>1</v>
      </c>
      <c r="H254" s="320">
        <v>400000</v>
      </c>
      <c r="I254" s="307">
        <f>IF(F254 = CHAR(37), G254*H254/100,G254*H254)</f>
        <v>400000</v>
      </c>
      <c r="J254" s="7"/>
      <c r="K254" s="13"/>
    </row>
    <row r="255" spans="1:11" s="6" customFormat="1" ht="12" customHeight="1" x14ac:dyDescent="0.35">
      <c r="B255" s="39"/>
      <c r="C255" s="40"/>
      <c r="D255" s="40"/>
      <c r="E255" s="40"/>
      <c r="F255" s="36"/>
      <c r="G255" s="38"/>
      <c r="H255" s="27"/>
      <c r="I255" s="307"/>
      <c r="J255" s="7"/>
      <c r="K255" s="13"/>
    </row>
    <row r="256" spans="1:11" s="6" customFormat="1" ht="12" customHeight="1" x14ac:dyDescent="0.35">
      <c r="A256" s="6">
        <v>250</v>
      </c>
      <c r="B256" s="34" t="s">
        <v>170</v>
      </c>
      <c r="C256" s="37"/>
      <c r="D256" s="36"/>
      <c r="E256" s="37" t="s">
        <v>117</v>
      </c>
      <c r="F256" s="46" t="s">
        <v>112</v>
      </c>
      <c r="G256" s="38">
        <f>I254</f>
        <v>400000</v>
      </c>
      <c r="H256" s="359"/>
      <c r="I256" s="307">
        <f t="shared" ref="I256" si="29">H256*G256</f>
        <v>0</v>
      </c>
      <c r="J256" s="7"/>
      <c r="K256" s="13"/>
    </row>
    <row r="257" spans="1:11" s="6" customFormat="1" ht="12" customHeight="1" x14ac:dyDescent="0.35">
      <c r="B257" s="39"/>
      <c r="C257" s="40"/>
      <c r="D257" s="40"/>
      <c r="E257" s="40"/>
      <c r="F257" s="36"/>
      <c r="G257" s="38"/>
      <c r="H257" s="27"/>
      <c r="I257" s="307"/>
      <c r="J257" s="7"/>
      <c r="K257" s="13"/>
    </row>
    <row r="258" spans="1:11" s="6" customFormat="1" ht="36" customHeight="1" x14ac:dyDescent="0.35">
      <c r="A258" s="6">
        <v>856</v>
      </c>
      <c r="B258" s="34"/>
      <c r="C258" s="37"/>
      <c r="D258" s="36"/>
      <c r="E258" s="37" t="s">
        <v>141</v>
      </c>
      <c r="F258" s="46"/>
      <c r="G258" s="38"/>
      <c r="H258" s="27"/>
      <c r="I258" s="307"/>
      <c r="J258" s="7"/>
      <c r="K258" s="13"/>
    </row>
    <row r="259" spans="1:11" s="6" customFormat="1" ht="12" customHeight="1" x14ac:dyDescent="0.35">
      <c r="B259" s="39"/>
      <c r="C259" s="40"/>
      <c r="D259" s="40"/>
      <c r="E259" s="40"/>
      <c r="F259" s="36"/>
      <c r="G259" s="38"/>
      <c r="H259" s="27"/>
      <c r="I259" s="307"/>
      <c r="J259" s="7"/>
      <c r="K259" s="13"/>
    </row>
    <row r="260" spans="1:11" s="6" customFormat="1" ht="48" customHeight="1" x14ac:dyDescent="0.35">
      <c r="A260" s="6">
        <v>857</v>
      </c>
      <c r="B260" s="34" t="s">
        <v>174</v>
      </c>
      <c r="C260" s="37"/>
      <c r="D260" s="36"/>
      <c r="E260" s="37" t="s">
        <v>530</v>
      </c>
      <c r="F260" s="46" t="s">
        <v>107</v>
      </c>
      <c r="G260" s="38">
        <v>1</v>
      </c>
      <c r="H260" s="320">
        <v>200000</v>
      </c>
      <c r="I260" s="307">
        <f>IF(F260 = CHAR(37), G260*H260/100,G260*H260)</f>
        <v>200000</v>
      </c>
      <c r="J260" s="7"/>
      <c r="K260" s="13"/>
    </row>
    <row r="261" spans="1:11" s="6" customFormat="1" ht="12" customHeight="1" x14ac:dyDescent="0.35">
      <c r="B261" s="39"/>
      <c r="C261" s="40"/>
      <c r="D261" s="40"/>
      <c r="E261" s="40"/>
      <c r="F261" s="36"/>
      <c r="G261" s="38"/>
      <c r="H261" s="27"/>
      <c r="I261" s="307"/>
      <c r="J261" s="7"/>
      <c r="K261" s="13"/>
    </row>
    <row r="262" spans="1:11" s="6" customFormat="1" ht="12" customHeight="1" x14ac:dyDescent="0.35">
      <c r="A262" s="6">
        <v>858</v>
      </c>
      <c r="B262" s="34" t="s">
        <v>178</v>
      </c>
      <c r="C262" s="37"/>
      <c r="D262" s="36"/>
      <c r="E262" s="37" t="s">
        <v>117</v>
      </c>
      <c r="F262" s="46" t="s">
        <v>112</v>
      </c>
      <c r="G262" s="38">
        <f>I260</f>
        <v>200000</v>
      </c>
      <c r="H262" s="359"/>
      <c r="I262" s="307">
        <f t="shared" ref="I262" si="30">H262*G262</f>
        <v>0</v>
      </c>
      <c r="J262" s="7"/>
      <c r="K262" s="13"/>
    </row>
    <row r="263" spans="1:11" s="6" customFormat="1" ht="12" customHeight="1" x14ac:dyDescent="0.35">
      <c r="B263" s="39"/>
      <c r="C263" s="40"/>
      <c r="D263" s="40"/>
      <c r="E263" s="40"/>
      <c r="F263" s="36"/>
      <c r="G263" s="38"/>
      <c r="H263" s="27"/>
      <c r="I263" s="307"/>
      <c r="J263" s="7"/>
      <c r="K263" s="13"/>
    </row>
    <row r="264" spans="1:11" s="6" customFormat="1" ht="36" customHeight="1" x14ac:dyDescent="0.35">
      <c r="A264" s="6">
        <v>859</v>
      </c>
      <c r="B264" s="34"/>
      <c r="C264" s="37"/>
      <c r="D264" s="36"/>
      <c r="E264" s="37" t="s">
        <v>141</v>
      </c>
      <c r="F264" s="46"/>
      <c r="G264" s="38"/>
      <c r="H264" s="27"/>
      <c r="I264" s="307"/>
      <c r="J264" s="7"/>
      <c r="K264" s="13"/>
    </row>
    <row r="265" spans="1:11" s="6" customFormat="1" ht="12" customHeight="1" x14ac:dyDescent="0.35">
      <c r="B265" s="39"/>
      <c r="C265" s="40"/>
      <c r="D265" s="40"/>
      <c r="E265" s="40"/>
      <c r="F265" s="36"/>
      <c r="G265" s="38"/>
      <c r="H265" s="27"/>
      <c r="I265" s="307"/>
      <c r="J265" s="7"/>
      <c r="K265" s="13"/>
    </row>
    <row r="266" spans="1:11" s="6" customFormat="1" ht="36" customHeight="1" x14ac:dyDescent="0.35">
      <c r="A266" s="6">
        <v>860</v>
      </c>
      <c r="B266" s="34" t="s">
        <v>182</v>
      </c>
      <c r="C266" s="37"/>
      <c r="D266" s="36"/>
      <c r="E266" s="37" t="s">
        <v>148</v>
      </c>
      <c r="F266" s="46" t="s">
        <v>107</v>
      </c>
      <c r="G266" s="38">
        <v>1</v>
      </c>
      <c r="H266" s="320">
        <v>200000</v>
      </c>
      <c r="I266" s="307">
        <f>IF(F266 = CHAR(37), G266*H266/100,G266*H266)</f>
        <v>200000</v>
      </c>
      <c r="J266" s="7"/>
      <c r="K266" s="13"/>
    </row>
    <row r="267" spans="1:11" s="6" customFormat="1" ht="12" customHeight="1" x14ac:dyDescent="0.35">
      <c r="B267" s="39"/>
      <c r="C267" s="40"/>
      <c r="D267" s="40"/>
      <c r="E267" s="40"/>
      <c r="F267" s="36"/>
      <c r="G267" s="38"/>
      <c r="H267" s="27"/>
      <c r="I267" s="307"/>
      <c r="J267" s="7"/>
      <c r="K267" s="13"/>
    </row>
    <row r="268" spans="1:11" s="6" customFormat="1" ht="12" customHeight="1" x14ac:dyDescent="0.35">
      <c r="A268" s="6">
        <v>861</v>
      </c>
      <c r="B268" s="34" t="s">
        <v>183</v>
      </c>
      <c r="C268" s="37"/>
      <c r="D268" s="36"/>
      <c r="E268" s="37" t="s">
        <v>117</v>
      </c>
      <c r="F268" s="46" t="s">
        <v>112</v>
      </c>
      <c r="G268" s="38">
        <f>I266</f>
        <v>200000</v>
      </c>
      <c r="H268" s="359"/>
      <c r="I268" s="307">
        <f t="shared" ref="I268" si="31">H268*G268</f>
        <v>0</v>
      </c>
      <c r="J268" s="7"/>
      <c r="K268" s="13"/>
    </row>
    <row r="269" spans="1:11" s="6" customFormat="1" ht="12" customHeight="1" x14ac:dyDescent="0.35">
      <c r="B269" s="39"/>
      <c r="C269" s="40"/>
      <c r="D269" s="40"/>
      <c r="E269" s="40"/>
      <c r="F269" s="36"/>
      <c r="G269" s="38"/>
      <c r="H269" s="27"/>
      <c r="I269" s="307"/>
      <c r="J269" s="7"/>
      <c r="K269" s="13"/>
    </row>
    <row r="270" spans="1:11" s="6" customFormat="1" ht="11.5" x14ac:dyDescent="0.35">
      <c r="A270" s="6">
        <v>860</v>
      </c>
      <c r="B270" s="34" t="s">
        <v>428</v>
      </c>
      <c r="C270" s="37"/>
      <c r="D270" s="36"/>
      <c r="E270" s="37" t="s">
        <v>531</v>
      </c>
      <c r="F270" s="46" t="s">
        <v>107</v>
      </c>
      <c r="G270" s="38">
        <v>1</v>
      </c>
      <c r="H270" s="320">
        <v>200000</v>
      </c>
      <c r="I270" s="307">
        <f>IF(F270 = CHAR(37), G270*H270/100,G270*H270)</f>
        <v>200000</v>
      </c>
      <c r="J270" s="7"/>
      <c r="K270" s="13"/>
    </row>
    <row r="271" spans="1:11" s="6" customFormat="1" ht="12" customHeight="1" x14ac:dyDescent="0.35">
      <c r="B271" s="39"/>
      <c r="C271" s="40"/>
      <c r="D271" s="40"/>
      <c r="E271" s="40"/>
      <c r="F271" s="36"/>
      <c r="G271" s="38"/>
      <c r="H271" s="27"/>
      <c r="I271" s="307"/>
      <c r="J271" s="7"/>
      <c r="K271" s="13"/>
    </row>
    <row r="272" spans="1:11" s="6" customFormat="1" ht="12" customHeight="1" x14ac:dyDescent="0.35">
      <c r="A272" s="6">
        <v>861</v>
      </c>
      <c r="B272" s="34" t="s">
        <v>429</v>
      </c>
      <c r="C272" s="37"/>
      <c r="D272" s="36"/>
      <c r="E272" s="37" t="s">
        <v>117</v>
      </c>
      <c r="F272" s="46" t="s">
        <v>112</v>
      </c>
      <c r="G272" s="38">
        <f>I270</f>
        <v>200000</v>
      </c>
      <c r="H272" s="359"/>
      <c r="I272" s="307">
        <f t="shared" ref="I272" si="32">H272*G272</f>
        <v>0</v>
      </c>
      <c r="J272" s="7"/>
      <c r="K272" s="13"/>
    </row>
    <row r="273" spans="1:11" s="6" customFormat="1" ht="12" customHeight="1" x14ac:dyDescent="0.35">
      <c r="B273" s="39"/>
      <c r="C273" s="40"/>
      <c r="D273" s="40"/>
      <c r="E273" s="40"/>
      <c r="F273" s="36"/>
      <c r="G273" s="38"/>
      <c r="H273" s="27"/>
      <c r="I273" s="307"/>
      <c r="J273" s="7"/>
      <c r="K273" s="13"/>
    </row>
    <row r="274" spans="1:11" s="6" customFormat="1" ht="23" x14ac:dyDescent="0.35">
      <c r="A274" s="6">
        <v>251</v>
      </c>
      <c r="B274" s="34"/>
      <c r="C274" s="37" t="s">
        <v>139</v>
      </c>
      <c r="D274" s="36"/>
      <c r="E274" s="37" t="s">
        <v>141</v>
      </c>
      <c r="F274" s="46"/>
      <c r="G274" s="38"/>
      <c r="H274" s="27"/>
      <c r="I274" s="307"/>
      <c r="J274" s="7"/>
      <c r="K274" s="13"/>
    </row>
    <row r="275" spans="1:11" s="6" customFormat="1" ht="12" customHeight="1" x14ac:dyDescent="0.35">
      <c r="B275" s="39"/>
      <c r="C275" s="40"/>
      <c r="D275" s="40"/>
      <c r="E275" s="40"/>
      <c r="F275" s="36"/>
      <c r="G275" s="38"/>
      <c r="H275" s="27"/>
      <c r="I275" s="307"/>
      <c r="J275" s="7"/>
      <c r="K275" s="13"/>
    </row>
    <row r="276" spans="1:11" s="6" customFormat="1" ht="24" customHeight="1" x14ac:dyDescent="0.35">
      <c r="A276" s="6">
        <v>252</v>
      </c>
      <c r="B276" s="34" t="s">
        <v>430</v>
      </c>
      <c r="C276" s="37"/>
      <c r="D276" s="36"/>
      <c r="E276" s="37" t="s">
        <v>523</v>
      </c>
      <c r="F276" s="46" t="s">
        <v>107</v>
      </c>
      <c r="G276" s="38">
        <v>1</v>
      </c>
      <c r="H276" s="320">
        <v>1000000</v>
      </c>
      <c r="I276" s="307">
        <f>IF(F276 = CHAR(37), G276*H276/100,G276*H276)</f>
        <v>1000000</v>
      </c>
      <c r="J276" s="7"/>
      <c r="K276" s="13"/>
    </row>
    <row r="277" spans="1:11" s="6" customFormat="1" ht="12" customHeight="1" x14ac:dyDescent="0.35">
      <c r="B277" s="39"/>
      <c r="C277" s="40"/>
      <c r="D277" s="40"/>
      <c r="E277" s="40"/>
      <c r="F277" s="36"/>
      <c r="G277" s="38"/>
      <c r="H277" s="27"/>
      <c r="I277" s="307"/>
      <c r="J277" s="7"/>
      <c r="K277" s="13"/>
    </row>
    <row r="278" spans="1:11" s="6" customFormat="1" ht="12" customHeight="1" x14ac:dyDescent="0.35">
      <c r="A278" s="6">
        <v>253</v>
      </c>
      <c r="B278" s="34" t="s">
        <v>431</v>
      </c>
      <c r="C278" s="37"/>
      <c r="D278" s="36"/>
      <c r="E278" s="37" t="s">
        <v>117</v>
      </c>
      <c r="F278" s="46" t="s">
        <v>112</v>
      </c>
      <c r="G278" s="38">
        <f>I276</f>
        <v>1000000</v>
      </c>
      <c r="H278" s="359"/>
      <c r="I278" s="307">
        <f t="shared" ref="I278" si="33">H278*G278</f>
        <v>0</v>
      </c>
      <c r="J278" s="7"/>
      <c r="K278" s="13"/>
    </row>
    <row r="279" spans="1:11" s="6" customFormat="1" ht="12" customHeight="1" x14ac:dyDescent="0.35">
      <c r="B279" s="39"/>
      <c r="C279" s="40"/>
      <c r="D279" s="40"/>
      <c r="E279" s="40"/>
      <c r="F279" s="36"/>
      <c r="G279" s="38"/>
      <c r="H279" s="27"/>
      <c r="I279" s="307"/>
      <c r="J279" s="7"/>
      <c r="K279" s="13"/>
    </row>
    <row r="280" spans="1:11" s="6" customFormat="1" ht="24" customHeight="1" x14ac:dyDescent="0.35">
      <c r="A280" s="6">
        <v>833</v>
      </c>
      <c r="B280" s="34"/>
      <c r="C280" s="37" t="s">
        <v>139</v>
      </c>
      <c r="D280" s="36"/>
      <c r="E280" s="37" t="s">
        <v>141</v>
      </c>
      <c r="F280" s="46"/>
      <c r="G280" s="38"/>
      <c r="H280" s="27"/>
      <c r="I280" s="307"/>
      <c r="J280" s="7"/>
      <c r="K280" s="13"/>
    </row>
    <row r="281" spans="1:11" s="6" customFormat="1" ht="12" customHeight="1" x14ac:dyDescent="0.35">
      <c r="B281" s="39"/>
      <c r="C281" s="40"/>
      <c r="D281" s="40"/>
      <c r="E281" s="40"/>
      <c r="F281" s="36"/>
      <c r="G281" s="38"/>
      <c r="H281" s="27"/>
      <c r="I281" s="307"/>
      <c r="J281" s="7"/>
      <c r="K281" s="13"/>
    </row>
    <row r="282" spans="1:11" s="6" customFormat="1" ht="11.5" x14ac:dyDescent="0.35">
      <c r="A282" s="6">
        <v>834</v>
      </c>
      <c r="B282" s="34" t="s">
        <v>432</v>
      </c>
      <c r="C282" s="37"/>
      <c r="D282" s="36"/>
      <c r="E282" s="37" t="s">
        <v>522</v>
      </c>
      <c r="F282" s="46" t="s">
        <v>107</v>
      </c>
      <c r="G282" s="38">
        <v>1</v>
      </c>
      <c r="H282" s="320">
        <v>100000</v>
      </c>
      <c r="I282" s="307">
        <f>IF(F282 = CHAR(37), G282*H282/100,G282*H282)</f>
        <v>100000</v>
      </c>
      <c r="J282" s="7"/>
      <c r="K282" s="13"/>
    </row>
    <row r="283" spans="1:11" s="6" customFormat="1" ht="12" customHeight="1" x14ac:dyDescent="0.35">
      <c r="B283" s="39"/>
      <c r="C283" s="40"/>
      <c r="D283" s="40"/>
      <c r="E283" s="40"/>
      <c r="F283" s="36"/>
      <c r="G283" s="38"/>
      <c r="H283" s="27"/>
      <c r="I283" s="307"/>
      <c r="J283" s="7"/>
      <c r="K283" s="13"/>
    </row>
    <row r="284" spans="1:11" s="6" customFormat="1" ht="12" customHeight="1" x14ac:dyDescent="0.35">
      <c r="A284" s="6">
        <v>835</v>
      </c>
      <c r="B284" s="34" t="s">
        <v>433</v>
      </c>
      <c r="C284" s="37"/>
      <c r="D284" s="36"/>
      <c r="E284" s="37" t="s">
        <v>117</v>
      </c>
      <c r="F284" s="46" t="s">
        <v>112</v>
      </c>
      <c r="G284" s="38">
        <f>I282</f>
        <v>100000</v>
      </c>
      <c r="H284" s="359"/>
      <c r="I284" s="307">
        <f t="shared" ref="I284" si="34">H284*G284</f>
        <v>0</v>
      </c>
      <c r="J284" s="7"/>
      <c r="K284" s="13"/>
    </row>
    <row r="285" spans="1:11" s="6" customFormat="1" ht="12" customHeight="1" x14ac:dyDescent="0.35">
      <c r="B285" s="39"/>
      <c r="C285" s="40"/>
      <c r="D285" s="40"/>
      <c r="E285" s="40"/>
      <c r="F285" s="36"/>
      <c r="G285" s="38"/>
      <c r="H285" s="27"/>
      <c r="I285" s="307"/>
      <c r="J285" s="7"/>
      <c r="K285" s="13"/>
    </row>
    <row r="286" spans="1:11" s="6" customFormat="1" ht="12" customHeight="1" x14ac:dyDescent="0.35">
      <c r="B286" s="39"/>
      <c r="C286" s="40"/>
      <c r="D286" s="40"/>
      <c r="E286" s="40"/>
      <c r="F286" s="36"/>
      <c r="G286" s="38"/>
      <c r="H286" s="27"/>
      <c r="I286" s="307"/>
      <c r="J286" s="7"/>
      <c r="K286" s="13"/>
    </row>
    <row r="287" spans="1:11" s="6" customFormat="1" ht="12" customHeight="1" x14ac:dyDescent="0.35">
      <c r="B287" s="39"/>
      <c r="C287" s="40"/>
      <c r="D287" s="40"/>
      <c r="E287" s="40"/>
      <c r="F287" s="36"/>
      <c r="G287" s="38"/>
      <c r="H287" s="27"/>
      <c r="I287" s="307"/>
      <c r="J287" s="7"/>
      <c r="K287" s="13"/>
    </row>
    <row r="288" spans="1:11" s="6" customFormat="1" ht="12" customHeight="1" x14ac:dyDescent="0.35">
      <c r="B288" s="39"/>
      <c r="C288" s="40"/>
      <c r="D288" s="40"/>
      <c r="E288" s="40"/>
      <c r="F288" s="36"/>
      <c r="G288" s="38"/>
      <c r="H288" s="27"/>
      <c r="I288" s="307"/>
      <c r="J288" s="7"/>
      <c r="K288" s="13"/>
    </row>
    <row r="289" spans="1:11" s="6" customFormat="1" ht="12" customHeight="1" x14ac:dyDescent="0.35">
      <c r="B289" s="39"/>
      <c r="C289" s="40"/>
      <c r="D289" s="40"/>
      <c r="E289" s="40"/>
      <c r="F289" s="36"/>
      <c r="G289" s="38"/>
      <c r="H289" s="27"/>
      <c r="I289" s="307"/>
      <c r="J289" s="7"/>
      <c r="K289" s="13"/>
    </row>
    <row r="290" spans="1:11" s="6" customFormat="1" ht="12" customHeight="1" x14ac:dyDescent="0.35">
      <c r="B290" s="34"/>
      <c r="C290" s="37"/>
      <c r="D290" s="36"/>
      <c r="E290" s="37"/>
      <c r="F290" s="46"/>
      <c r="G290" s="38"/>
      <c r="H290" s="27"/>
      <c r="I290" s="307"/>
      <c r="J290" s="7"/>
      <c r="K290" s="13"/>
    </row>
    <row r="291" spans="1:11" s="6" customFormat="1" ht="12" customHeight="1" x14ac:dyDescent="0.35">
      <c r="B291" s="97"/>
      <c r="C291" s="99"/>
      <c r="D291" s="99"/>
      <c r="E291" s="99"/>
      <c r="F291" s="100"/>
      <c r="G291" s="101"/>
      <c r="H291" s="362"/>
      <c r="I291" s="321"/>
      <c r="J291" s="7"/>
      <c r="K291" s="13"/>
    </row>
    <row r="292" spans="1:11" s="11" customFormat="1" ht="20" customHeight="1" x14ac:dyDescent="0.35">
      <c r="B292" s="47" t="s">
        <v>186</v>
      </c>
      <c r="C292" s="47"/>
      <c r="D292" s="48"/>
      <c r="E292" s="49"/>
      <c r="F292" s="50"/>
      <c r="G292" s="51"/>
      <c r="H292" s="350"/>
      <c r="I292" s="310">
        <f>SUM(I249:I291)</f>
        <v>2100000</v>
      </c>
      <c r="J292" s="12"/>
      <c r="K292" s="13"/>
    </row>
    <row r="293" spans="1:11" s="11" customFormat="1" ht="20" customHeight="1" x14ac:dyDescent="0.25">
      <c r="B293" s="52" t="s">
        <v>697</v>
      </c>
      <c r="C293" s="53"/>
      <c r="D293" s="54"/>
      <c r="E293" s="55"/>
      <c r="F293" s="56"/>
      <c r="G293" s="57"/>
      <c r="H293" s="351"/>
      <c r="I293" s="311"/>
      <c r="J293" s="12"/>
      <c r="K293" s="13"/>
    </row>
    <row r="294" spans="1:11" s="1" customFormat="1" ht="15" customHeight="1" x14ac:dyDescent="0.3">
      <c r="B294" s="58" t="s">
        <v>698</v>
      </c>
      <c r="C294" s="68"/>
      <c r="D294" s="68"/>
      <c r="E294" s="68"/>
      <c r="F294" s="69"/>
      <c r="G294" s="70"/>
      <c r="H294" s="355"/>
      <c r="I294" s="313"/>
      <c r="J294" s="2"/>
      <c r="K294" s="13"/>
    </row>
    <row r="295" spans="1:11" s="5" customFormat="1" ht="15" customHeight="1" x14ac:dyDescent="0.3">
      <c r="B295" s="64" t="s">
        <v>507</v>
      </c>
      <c r="C295" s="65"/>
      <c r="D295" s="65"/>
      <c r="E295" s="65"/>
      <c r="F295" s="66"/>
      <c r="G295" s="67"/>
      <c r="H295" s="353"/>
      <c r="I295" s="303"/>
      <c r="J295" s="4"/>
      <c r="K295" s="13"/>
    </row>
    <row r="296" spans="1:11" s="6" customFormat="1" ht="63.5" customHeight="1" x14ac:dyDescent="0.35">
      <c r="B296" s="32" t="s">
        <v>0</v>
      </c>
      <c r="C296" s="32" t="s">
        <v>1</v>
      </c>
      <c r="D296" s="32" t="s">
        <v>2</v>
      </c>
      <c r="E296" s="32" t="s">
        <v>3</v>
      </c>
      <c r="F296" s="32" t="s">
        <v>4</v>
      </c>
      <c r="G296" s="33" t="s">
        <v>5</v>
      </c>
      <c r="H296" s="354" t="s">
        <v>6</v>
      </c>
      <c r="I296" s="312" t="s">
        <v>7</v>
      </c>
      <c r="J296" s="7"/>
      <c r="K296" s="13"/>
    </row>
    <row r="297" spans="1:11" s="6" customFormat="1" ht="24" customHeight="1" x14ac:dyDescent="0.35">
      <c r="A297" s="6">
        <v>277</v>
      </c>
      <c r="B297" s="34" t="s">
        <v>187</v>
      </c>
      <c r="C297" s="35" t="s">
        <v>188</v>
      </c>
      <c r="D297" s="36"/>
      <c r="E297" s="37" t="s">
        <v>189</v>
      </c>
      <c r="F297" s="46"/>
      <c r="G297" s="38"/>
      <c r="H297" s="26"/>
      <c r="I297" s="307"/>
      <c r="J297" s="7"/>
      <c r="K297" s="13"/>
    </row>
    <row r="298" spans="1:11" s="6" customFormat="1" ht="12" customHeight="1" x14ac:dyDescent="0.35">
      <c r="B298" s="39"/>
      <c r="C298" s="40"/>
      <c r="D298" s="40"/>
      <c r="E298" s="40"/>
      <c r="F298" s="36"/>
      <c r="G298" s="38"/>
      <c r="H298" s="26"/>
      <c r="I298" s="307"/>
      <c r="J298" s="7"/>
      <c r="K298" s="13"/>
    </row>
    <row r="299" spans="1:11" s="6" customFormat="1" ht="12" customHeight="1" x14ac:dyDescent="0.35">
      <c r="A299" s="6">
        <v>278</v>
      </c>
      <c r="B299" s="34" t="s">
        <v>190</v>
      </c>
      <c r="C299" s="37"/>
      <c r="D299" s="36"/>
      <c r="E299" s="37" t="s">
        <v>191</v>
      </c>
      <c r="F299" s="46"/>
      <c r="G299" s="38"/>
      <c r="H299" s="26"/>
      <c r="I299" s="307"/>
      <c r="J299" s="7"/>
      <c r="K299" s="13"/>
    </row>
    <row r="300" spans="1:11" s="6" customFormat="1" ht="12" customHeight="1" x14ac:dyDescent="0.35">
      <c r="B300" s="39"/>
      <c r="C300" s="40"/>
      <c r="D300" s="40"/>
      <c r="E300" s="40"/>
      <c r="F300" s="36"/>
      <c r="G300" s="38"/>
      <c r="H300" s="26"/>
      <c r="I300" s="307"/>
      <c r="J300" s="7"/>
      <c r="K300" s="13"/>
    </row>
    <row r="301" spans="1:11" s="6" customFormat="1" ht="12" customHeight="1" x14ac:dyDescent="0.35">
      <c r="A301" s="6">
        <v>279</v>
      </c>
      <c r="B301" s="34" t="s">
        <v>192</v>
      </c>
      <c r="C301" s="37" t="s">
        <v>193</v>
      </c>
      <c r="D301" s="36"/>
      <c r="E301" s="37" t="s">
        <v>702</v>
      </c>
      <c r="F301" s="46" t="s">
        <v>194</v>
      </c>
      <c r="G301" s="38">
        <v>0.8</v>
      </c>
      <c r="H301" s="23"/>
      <c r="I301" s="307">
        <f t="shared" ref="I301:I334" si="35">H301*G301</f>
        <v>0</v>
      </c>
      <c r="J301" s="7"/>
      <c r="K301" s="13"/>
    </row>
    <row r="302" spans="1:11" s="6" customFormat="1" ht="12" customHeight="1" x14ac:dyDescent="0.35">
      <c r="B302" s="39"/>
      <c r="C302" s="40"/>
      <c r="D302" s="40"/>
      <c r="E302" s="40"/>
      <c r="F302" s="36"/>
      <c r="G302" s="38"/>
      <c r="H302" s="23"/>
      <c r="I302" s="307"/>
      <c r="J302" s="7"/>
      <c r="K302" s="13"/>
    </row>
    <row r="303" spans="1:11" s="6" customFormat="1" ht="24" customHeight="1" x14ac:dyDescent="0.35">
      <c r="A303" s="6">
        <v>841</v>
      </c>
      <c r="B303" s="34"/>
      <c r="C303" s="37" t="s">
        <v>195</v>
      </c>
      <c r="D303" s="36"/>
      <c r="E303" s="37" t="s">
        <v>196</v>
      </c>
      <c r="F303" s="46"/>
      <c r="G303" s="38"/>
      <c r="H303" s="23"/>
      <c r="I303" s="307"/>
      <c r="J303" s="7"/>
      <c r="K303" s="13"/>
    </row>
    <row r="304" spans="1:11" s="6" customFormat="1" ht="11.5" x14ac:dyDescent="0.35">
      <c r="B304" s="39"/>
      <c r="C304" s="40"/>
      <c r="D304" s="40"/>
      <c r="E304" s="40" t="s">
        <v>197</v>
      </c>
      <c r="F304" s="36"/>
      <c r="G304" s="38"/>
      <c r="H304" s="23"/>
      <c r="I304" s="307"/>
      <c r="J304" s="7"/>
      <c r="K304" s="13"/>
    </row>
    <row r="305" spans="1:11" s="6" customFormat="1" ht="12" customHeight="1" x14ac:dyDescent="0.35">
      <c r="A305" s="6">
        <v>842</v>
      </c>
      <c r="B305" s="34" t="s">
        <v>198</v>
      </c>
      <c r="C305" s="37"/>
      <c r="D305" s="36"/>
      <c r="E305" s="37" t="s">
        <v>199</v>
      </c>
      <c r="F305" s="46" t="s">
        <v>200</v>
      </c>
      <c r="G305" s="38">
        <v>3</v>
      </c>
      <c r="H305" s="23"/>
      <c r="I305" s="307">
        <f t="shared" si="35"/>
        <v>0</v>
      </c>
      <c r="J305" s="7"/>
      <c r="K305" s="13"/>
    </row>
    <row r="306" spans="1:11" s="6" customFormat="1" ht="12" customHeight="1" x14ac:dyDescent="0.35">
      <c r="B306" s="39"/>
      <c r="C306" s="40"/>
      <c r="D306" s="40"/>
      <c r="E306" s="40"/>
      <c r="F306" s="36"/>
      <c r="G306" s="38"/>
      <c r="H306" s="23"/>
      <c r="I306" s="307"/>
      <c r="J306" s="7"/>
      <c r="K306" s="13"/>
    </row>
    <row r="307" spans="1:11" s="6" customFormat="1" ht="12" customHeight="1" x14ac:dyDescent="0.35">
      <c r="A307" s="6">
        <v>843</v>
      </c>
      <c r="B307" s="34" t="s">
        <v>201</v>
      </c>
      <c r="C307" s="37"/>
      <c r="D307" s="36"/>
      <c r="E307" s="37" t="s">
        <v>202</v>
      </c>
      <c r="F307" s="46" t="s">
        <v>200</v>
      </c>
      <c r="G307" s="38">
        <v>2</v>
      </c>
      <c r="H307" s="23"/>
      <c r="I307" s="307">
        <f t="shared" si="35"/>
        <v>0</v>
      </c>
      <c r="J307" s="7"/>
      <c r="K307" s="13"/>
    </row>
    <row r="308" spans="1:11" s="6" customFormat="1" ht="12" customHeight="1" x14ac:dyDescent="0.35">
      <c r="B308" s="39"/>
      <c r="C308" s="40"/>
      <c r="D308" s="40"/>
      <c r="E308" s="40"/>
      <c r="F308" s="36"/>
      <c r="G308" s="38"/>
      <c r="H308" s="23"/>
      <c r="I308" s="307"/>
      <c r="J308" s="7"/>
      <c r="K308" s="13"/>
    </row>
    <row r="309" spans="1:11" s="6" customFormat="1" ht="12" customHeight="1" x14ac:dyDescent="0.35">
      <c r="A309" s="6">
        <v>933</v>
      </c>
      <c r="B309" s="34" t="s">
        <v>203</v>
      </c>
      <c r="C309" s="37"/>
      <c r="D309" s="36"/>
      <c r="E309" s="37" t="s">
        <v>204</v>
      </c>
      <c r="F309" s="46"/>
      <c r="G309" s="38"/>
      <c r="H309" s="23"/>
      <c r="I309" s="307"/>
      <c r="J309" s="7"/>
      <c r="K309" s="13"/>
    </row>
    <row r="310" spans="1:11" s="6" customFormat="1" ht="12" customHeight="1" x14ac:dyDescent="0.35">
      <c r="B310" s="34"/>
      <c r="C310" s="37"/>
      <c r="D310" s="36"/>
      <c r="E310" s="37" t="s">
        <v>205</v>
      </c>
      <c r="F310" s="46"/>
      <c r="G310" s="38"/>
      <c r="H310" s="23"/>
      <c r="I310" s="307"/>
      <c r="J310" s="7"/>
      <c r="K310" s="13"/>
    </row>
    <row r="311" spans="1:11" s="6" customFormat="1" ht="12" customHeight="1" x14ac:dyDescent="0.35">
      <c r="B311" s="39"/>
      <c r="C311" s="40"/>
      <c r="D311" s="40"/>
      <c r="E311" s="40"/>
      <c r="F311" s="36"/>
      <c r="G311" s="38"/>
      <c r="H311" s="23"/>
      <c r="I311" s="307"/>
      <c r="J311" s="7"/>
      <c r="K311" s="13"/>
    </row>
    <row r="312" spans="1:11" s="6" customFormat="1" ht="23" x14ac:dyDescent="0.35">
      <c r="A312" s="6">
        <v>844</v>
      </c>
      <c r="B312" s="34" t="s">
        <v>206</v>
      </c>
      <c r="C312" s="37" t="s">
        <v>207</v>
      </c>
      <c r="D312" s="36"/>
      <c r="E312" s="37" t="s">
        <v>438</v>
      </c>
      <c r="F312" s="46" t="s">
        <v>208</v>
      </c>
      <c r="G312" s="38">
        <v>1</v>
      </c>
      <c r="H312" s="23"/>
      <c r="I312" s="307">
        <f t="shared" si="35"/>
        <v>0</v>
      </c>
      <c r="J312" s="7"/>
      <c r="K312" s="13"/>
    </row>
    <row r="313" spans="1:11" s="6" customFormat="1" ht="12" customHeight="1" x14ac:dyDescent="0.35">
      <c r="B313" s="39"/>
      <c r="C313" s="40"/>
      <c r="D313" s="40"/>
      <c r="E313" s="40"/>
      <c r="F313" s="36"/>
      <c r="G313" s="38"/>
      <c r="H313" s="26"/>
      <c r="I313" s="307"/>
      <c r="J313" s="7"/>
      <c r="K313" s="13"/>
    </row>
    <row r="314" spans="1:11" s="6" customFormat="1" ht="36" customHeight="1" x14ac:dyDescent="0.35">
      <c r="A314" s="6">
        <v>845</v>
      </c>
      <c r="B314" s="34" t="s">
        <v>209</v>
      </c>
      <c r="C314" s="37" t="s">
        <v>210</v>
      </c>
      <c r="D314" s="36"/>
      <c r="E314" s="37" t="s">
        <v>211</v>
      </c>
      <c r="F314" s="46" t="s">
        <v>212</v>
      </c>
      <c r="G314" s="38">
        <v>100</v>
      </c>
      <c r="H314" s="23"/>
      <c r="I314" s="307">
        <f t="shared" si="35"/>
        <v>0</v>
      </c>
      <c r="J314" s="7"/>
      <c r="K314" s="13"/>
    </row>
    <row r="315" spans="1:11" s="6" customFormat="1" ht="12" customHeight="1" x14ac:dyDescent="0.35">
      <c r="B315" s="39"/>
      <c r="C315" s="40"/>
      <c r="D315" s="40"/>
      <c r="E315" s="40"/>
      <c r="F315" s="36"/>
      <c r="G315" s="38"/>
      <c r="H315" s="23"/>
      <c r="I315" s="307"/>
      <c r="J315" s="7"/>
      <c r="K315" s="13"/>
    </row>
    <row r="316" spans="1:11" s="6" customFormat="1" ht="24" customHeight="1" x14ac:dyDescent="0.35">
      <c r="A316" s="6">
        <v>846</v>
      </c>
      <c r="B316" s="34" t="s">
        <v>213</v>
      </c>
      <c r="C316" s="37" t="s">
        <v>210</v>
      </c>
      <c r="D316" s="36"/>
      <c r="E316" s="37" t="s">
        <v>214</v>
      </c>
      <c r="F316" s="46" t="s">
        <v>212</v>
      </c>
      <c r="G316" s="38">
        <v>100</v>
      </c>
      <c r="H316" s="23"/>
      <c r="I316" s="307">
        <f t="shared" si="35"/>
        <v>0</v>
      </c>
      <c r="J316" s="7"/>
      <c r="K316" s="13"/>
    </row>
    <row r="317" spans="1:11" s="6" customFormat="1" ht="12" customHeight="1" x14ac:dyDescent="0.35">
      <c r="B317" s="39"/>
      <c r="C317" s="40"/>
      <c r="D317" s="40"/>
      <c r="E317" s="40"/>
      <c r="F317" s="36"/>
      <c r="G317" s="38"/>
      <c r="H317" s="23"/>
      <c r="I317" s="307"/>
      <c r="J317" s="7"/>
      <c r="K317" s="13"/>
    </row>
    <row r="318" spans="1:11" s="6" customFormat="1" ht="36" customHeight="1" x14ac:dyDescent="0.35">
      <c r="A318" s="6">
        <v>847</v>
      </c>
      <c r="B318" s="34" t="s">
        <v>215</v>
      </c>
      <c r="C318" s="37" t="s">
        <v>216</v>
      </c>
      <c r="D318" s="36"/>
      <c r="E318" s="37" t="s">
        <v>217</v>
      </c>
      <c r="F318" s="46" t="s">
        <v>181</v>
      </c>
      <c r="G318" s="38">
        <v>50</v>
      </c>
      <c r="H318" s="23"/>
      <c r="I318" s="307">
        <f t="shared" si="35"/>
        <v>0</v>
      </c>
      <c r="J318" s="7"/>
      <c r="K318" s="13"/>
    </row>
    <row r="319" spans="1:11" s="6" customFormat="1" ht="12" customHeight="1" x14ac:dyDescent="0.35">
      <c r="B319" s="39"/>
      <c r="C319" s="40"/>
      <c r="D319" s="40"/>
      <c r="E319" s="40"/>
      <c r="F319" s="36"/>
      <c r="G319" s="38"/>
      <c r="H319" s="23"/>
      <c r="I319" s="307"/>
      <c r="J319" s="7"/>
      <c r="K319" s="13"/>
    </row>
    <row r="320" spans="1:11" s="6" customFormat="1" ht="11.5" x14ac:dyDescent="0.35">
      <c r="A320" s="6">
        <v>848</v>
      </c>
      <c r="B320" s="34" t="s">
        <v>218</v>
      </c>
      <c r="C320" s="37" t="s">
        <v>216</v>
      </c>
      <c r="D320" s="36"/>
      <c r="E320" s="37" t="s">
        <v>439</v>
      </c>
      <c r="F320" s="46" t="s">
        <v>219</v>
      </c>
      <c r="G320" s="38">
        <v>5</v>
      </c>
      <c r="H320" s="23"/>
      <c r="I320" s="307">
        <f t="shared" si="35"/>
        <v>0</v>
      </c>
      <c r="J320" s="7"/>
      <c r="K320" s="13"/>
    </row>
    <row r="321" spans="1:11" s="6" customFormat="1" ht="12" customHeight="1" x14ac:dyDescent="0.35">
      <c r="B321" s="39"/>
      <c r="C321" s="40"/>
      <c r="D321" s="40"/>
      <c r="E321" s="40"/>
      <c r="F321" s="36"/>
      <c r="G321" s="38"/>
      <c r="H321" s="26"/>
      <c r="I321" s="307"/>
      <c r="J321" s="7"/>
      <c r="K321" s="13"/>
    </row>
    <row r="322" spans="1:11" s="6" customFormat="1" ht="12" customHeight="1" x14ac:dyDescent="0.35">
      <c r="A322" s="6">
        <v>934</v>
      </c>
      <c r="B322" s="34" t="s">
        <v>220</v>
      </c>
      <c r="C322" s="37"/>
      <c r="D322" s="36"/>
      <c r="E322" s="37" t="s">
        <v>221</v>
      </c>
      <c r="F322" s="46"/>
      <c r="G322" s="38"/>
      <c r="H322" s="26"/>
      <c r="I322" s="307"/>
      <c r="J322" s="7"/>
      <c r="K322" s="13"/>
    </row>
    <row r="323" spans="1:11" s="6" customFormat="1" ht="12" customHeight="1" x14ac:dyDescent="0.35">
      <c r="B323" s="39"/>
      <c r="C323" s="40"/>
      <c r="D323" s="40"/>
      <c r="E323" s="40"/>
      <c r="F323" s="36"/>
      <c r="G323" s="38"/>
      <c r="H323" s="26"/>
      <c r="I323" s="307"/>
      <c r="J323" s="7"/>
      <c r="K323" s="13"/>
    </row>
    <row r="324" spans="1:11" s="6" customFormat="1" ht="23" x14ac:dyDescent="0.35">
      <c r="A324" s="6">
        <v>850</v>
      </c>
      <c r="B324" s="34"/>
      <c r="C324" s="37" t="s">
        <v>222</v>
      </c>
      <c r="D324" s="36"/>
      <c r="E324" s="37" t="s">
        <v>223</v>
      </c>
      <c r="F324" s="46"/>
      <c r="G324" s="38"/>
      <c r="H324" s="26"/>
      <c r="I324" s="307"/>
      <c r="J324" s="7"/>
      <c r="K324" s="13"/>
    </row>
    <row r="325" spans="1:11" s="6" customFormat="1" ht="12" customHeight="1" x14ac:dyDescent="0.35">
      <c r="B325" s="39"/>
      <c r="C325" s="40"/>
      <c r="D325" s="40"/>
      <c r="E325" s="40"/>
      <c r="F325" s="36"/>
      <c r="G325" s="38"/>
      <c r="H325" s="26"/>
      <c r="I325" s="307"/>
      <c r="J325" s="7"/>
      <c r="K325" s="13"/>
    </row>
    <row r="326" spans="1:11" s="6" customFormat="1" ht="36" customHeight="1" x14ac:dyDescent="0.35">
      <c r="A326" s="6">
        <v>851</v>
      </c>
      <c r="B326" s="34" t="s">
        <v>224</v>
      </c>
      <c r="C326" s="37"/>
      <c r="D326" s="36" t="s">
        <v>179</v>
      </c>
      <c r="E326" s="37" t="s">
        <v>225</v>
      </c>
      <c r="F326" s="46" t="s">
        <v>226</v>
      </c>
      <c r="G326" s="38">
        <v>200</v>
      </c>
      <c r="H326" s="23"/>
      <c r="I326" s="307">
        <f t="shared" si="35"/>
        <v>0</v>
      </c>
      <c r="J326" s="7"/>
      <c r="K326" s="13"/>
    </row>
    <row r="327" spans="1:11" s="6" customFormat="1" ht="12" customHeight="1" x14ac:dyDescent="0.35">
      <c r="B327" s="39"/>
      <c r="C327" s="40"/>
      <c r="D327" s="40"/>
      <c r="E327" s="40"/>
      <c r="F327" s="36"/>
      <c r="G327" s="38"/>
      <c r="H327" s="23"/>
      <c r="I327" s="307"/>
      <c r="J327" s="7"/>
      <c r="K327" s="13"/>
    </row>
    <row r="328" spans="1:11" s="6" customFormat="1" ht="23" x14ac:dyDescent="0.35">
      <c r="A328" s="6">
        <v>852</v>
      </c>
      <c r="B328" s="34" t="s">
        <v>227</v>
      </c>
      <c r="C328" s="37"/>
      <c r="D328" s="36" t="s">
        <v>179</v>
      </c>
      <c r="E328" s="37" t="s">
        <v>228</v>
      </c>
      <c r="F328" s="46" t="s">
        <v>226</v>
      </c>
      <c r="G328" s="38">
        <v>100</v>
      </c>
      <c r="H328" s="23"/>
      <c r="I328" s="307">
        <f t="shared" si="35"/>
        <v>0</v>
      </c>
      <c r="J328" s="7"/>
      <c r="K328" s="13"/>
    </row>
    <row r="329" spans="1:11" s="6" customFormat="1" ht="12" customHeight="1" x14ac:dyDescent="0.35">
      <c r="B329" s="39"/>
      <c r="C329" s="40"/>
      <c r="D329" s="40"/>
      <c r="E329" s="40"/>
      <c r="F329" s="36"/>
      <c r="G329" s="38"/>
      <c r="H329" s="23"/>
      <c r="I329" s="307"/>
      <c r="J329" s="7"/>
      <c r="K329" s="13"/>
    </row>
    <row r="330" spans="1:11" s="6" customFormat="1" ht="36" customHeight="1" x14ac:dyDescent="0.35">
      <c r="A330" s="6">
        <v>853</v>
      </c>
      <c r="B330" s="34" t="s">
        <v>229</v>
      </c>
      <c r="C330" s="37"/>
      <c r="D330" s="36" t="s">
        <v>179</v>
      </c>
      <c r="E330" s="37" t="s">
        <v>440</v>
      </c>
      <c r="F330" s="46" t="s">
        <v>226</v>
      </c>
      <c r="G330" s="38">
        <v>100</v>
      </c>
      <c r="H330" s="23"/>
      <c r="I330" s="307">
        <f t="shared" si="35"/>
        <v>0</v>
      </c>
      <c r="J330" s="7"/>
      <c r="K330" s="13"/>
    </row>
    <row r="331" spans="1:11" s="6" customFormat="1" ht="12" customHeight="1" x14ac:dyDescent="0.35">
      <c r="B331" s="39"/>
      <c r="C331" s="40"/>
      <c r="D331" s="40"/>
      <c r="E331" s="40"/>
      <c r="F331" s="36"/>
      <c r="G331" s="38"/>
      <c r="H331" s="26"/>
      <c r="I331" s="307"/>
      <c r="J331" s="7"/>
      <c r="K331" s="13"/>
    </row>
    <row r="332" spans="1:11" s="6" customFormat="1" ht="34.5" x14ac:dyDescent="0.35">
      <c r="A332" s="6">
        <v>854</v>
      </c>
      <c r="B332" s="34" t="s">
        <v>230</v>
      </c>
      <c r="C332" s="37"/>
      <c r="D332" s="36"/>
      <c r="E332" s="37" t="s">
        <v>441</v>
      </c>
      <c r="F332" s="46" t="s">
        <v>226</v>
      </c>
      <c r="G332" s="38">
        <v>1000</v>
      </c>
      <c r="H332" s="23"/>
      <c r="I332" s="307">
        <f t="shared" si="35"/>
        <v>0</v>
      </c>
      <c r="J332" s="7"/>
      <c r="K332" s="13"/>
    </row>
    <row r="333" spans="1:11" s="6" customFormat="1" ht="12" customHeight="1" x14ac:dyDescent="0.35">
      <c r="B333" s="39"/>
      <c r="C333" s="40"/>
      <c r="D333" s="40"/>
      <c r="E333" s="40"/>
      <c r="F333" s="36"/>
      <c r="G333" s="38"/>
      <c r="H333" s="23"/>
      <c r="I333" s="307"/>
      <c r="J333" s="7"/>
      <c r="K333" s="13"/>
    </row>
    <row r="334" spans="1:11" s="6" customFormat="1" ht="23" x14ac:dyDescent="0.35">
      <c r="B334" s="34" t="s">
        <v>231</v>
      </c>
      <c r="C334" s="37"/>
      <c r="D334" s="36" t="s">
        <v>179</v>
      </c>
      <c r="E334" s="37" t="s">
        <v>442</v>
      </c>
      <c r="F334" s="46" t="s">
        <v>212</v>
      </c>
      <c r="G334" s="38">
        <v>500</v>
      </c>
      <c r="H334" s="23"/>
      <c r="I334" s="307">
        <f t="shared" si="35"/>
        <v>0</v>
      </c>
      <c r="J334" s="7"/>
      <c r="K334" s="13"/>
    </row>
    <row r="335" spans="1:11" s="11" customFormat="1" ht="20" customHeight="1" x14ac:dyDescent="0.35">
      <c r="B335" s="47" t="s">
        <v>186</v>
      </c>
      <c r="C335" s="47"/>
      <c r="D335" s="48"/>
      <c r="E335" s="49"/>
      <c r="F335" s="50"/>
      <c r="G335" s="51"/>
      <c r="H335" s="350"/>
      <c r="I335" s="310">
        <f>SUM(I297:I334)</f>
        <v>0</v>
      </c>
      <c r="J335" s="12"/>
      <c r="K335" s="13"/>
    </row>
    <row r="336" spans="1:11" s="11" customFormat="1" ht="20" customHeight="1" x14ac:dyDescent="0.25">
      <c r="B336" s="52" t="s">
        <v>697</v>
      </c>
      <c r="C336" s="53"/>
      <c r="D336" s="54"/>
      <c r="E336" s="55"/>
      <c r="F336" s="56"/>
      <c r="G336" s="57"/>
      <c r="H336" s="351"/>
      <c r="I336" s="311"/>
      <c r="J336" s="12"/>
      <c r="K336" s="13"/>
    </row>
    <row r="337" spans="1:11" s="1" customFormat="1" ht="15" customHeight="1" x14ac:dyDescent="0.3">
      <c r="B337" s="58" t="s">
        <v>698</v>
      </c>
      <c r="C337" s="68"/>
      <c r="D337" s="68"/>
      <c r="E337" s="68"/>
      <c r="F337" s="69"/>
      <c r="G337" s="70"/>
      <c r="H337" s="355"/>
      <c r="I337" s="313"/>
      <c r="J337" s="2"/>
      <c r="K337" s="13"/>
    </row>
    <row r="338" spans="1:11" s="5" customFormat="1" ht="15" customHeight="1" x14ac:dyDescent="0.3">
      <c r="B338" s="64" t="s">
        <v>506</v>
      </c>
      <c r="C338" s="65"/>
      <c r="D338" s="65"/>
      <c r="E338" s="65"/>
      <c r="F338" s="66"/>
      <c r="G338" s="67"/>
      <c r="H338" s="353"/>
      <c r="I338" s="303"/>
      <c r="J338" s="4"/>
      <c r="K338" s="13"/>
    </row>
    <row r="339" spans="1:11" s="6" customFormat="1" ht="63.5" customHeight="1" x14ac:dyDescent="0.35">
      <c r="B339" s="32" t="s">
        <v>0</v>
      </c>
      <c r="C339" s="32" t="s">
        <v>1</v>
      </c>
      <c r="D339" s="32" t="s">
        <v>2</v>
      </c>
      <c r="E339" s="32" t="s">
        <v>3</v>
      </c>
      <c r="F339" s="32" t="s">
        <v>4</v>
      </c>
      <c r="G339" s="33" t="s">
        <v>5</v>
      </c>
      <c r="H339" s="354" t="s">
        <v>6</v>
      </c>
      <c r="I339" s="312" t="s">
        <v>7</v>
      </c>
      <c r="J339" s="7"/>
      <c r="K339" s="13"/>
    </row>
    <row r="340" spans="1:11" s="6" customFormat="1" ht="24" customHeight="1" x14ac:dyDescent="0.35">
      <c r="A340" s="6">
        <v>295</v>
      </c>
      <c r="B340" s="34" t="s">
        <v>232</v>
      </c>
      <c r="C340" s="35" t="s">
        <v>233</v>
      </c>
      <c r="D340" s="36"/>
      <c r="E340" s="37" t="s">
        <v>234</v>
      </c>
      <c r="F340" s="46"/>
      <c r="G340" s="38"/>
      <c r="H340" s="26"/>
      <c r="I340" s="307"/>
      <c r="J340" s="7"/>
      <c r="K340" s="13"/>
    </row>
    <row r="341" spans="1:11" s="6" customFormat="1" ht="12" customHeight="1" x14ac:dyDescent="0.35">
      <c r="B341" s="39"/>
      <c r="C341" s="40"/>
      <c r="D341" s="40"/>
      <c r="E341" s="40"/>
      <c r="F341" s="36"/>
      <c r="G341" s="38"/>
      <c r="H341" s="26"/>
      <c r="I341" s="307"/>
      <c r="J341" s="7"/>
      <c r="K341" s="13"/>
    </row>
    <row r="342" spans="1:11" s="6" customFormat="1" ht="12" customHeight="1" x14ac:dyDescent="0.35">
      <c r="A342" s="6">
        <v>301</v>
      </c>
      <c r="B342" s="34" t="s">
        <v>235</v>
      </c>
      <c r="C342" s="37"/>
      <c r="D342" s="36"/>
      <c r="E342" s="37" t="s">
        <v>236</v>
      </c>
      <c r="F342" s="46"/>
      <c r="G342" s="38"/>
      <c r="H342" s="26"/>
      <c r="I342" s="307"/>
      <c r="J342" s="7"/>
      <c r="K342" s="13"/>
    </row>
    <row r="343" spans="1:11" s="6" customFormat="1" ht="12" customHeight="1" x14ac:dyDescent="0.35">
      <c r="B343" s="39"/>
      <c r="C343" s="40"/>
      <c r="D343" s="40"/>
      <c r="E343" s="40"/>
      <c r="F343" s="36"/>
      <c r="G343" s="38"/>
      <c r="H343" s="26"/>
      <c r="I343" s="307"/>
      <c r="J343" s="7"/>
      <c r="K343" s="13"/>
    </row>
    <row r="344" spans="1:11" s="6" customFormat="1" ht="60" customHeight="1" x14ac:dyDescent="0.35">
      <c r="A344" s="6">
        <v>872</v>
      </c>
      <c r="B344" s="34"/>
      <c r="C344" s="37" t="s">
        <v>237</v>
      </c>
      <c r="D344" s="36"/>
      <c r="E344" s="37" t="s">
        <v>238</v>
      </c>
      <c r="F344" s="46"/>
      <c r="G344" s="38"/>
      <c r="H344" s="26"/>
      <c r="I344" s="307"/>
      <c r="J344" s="7"/>
      <c r="K344" s="13"/>
    </row>
    <row r="345" spans="1:11" s="6" customFormat="1" ht="12" customHeight="1" x14ac:dyDescent="0.35">
      <c r="B345" s="39"/>
      <c r="C345" s="40"/>
      <c r="D345" s="40"/>
      <c r="E345" s="40"/>
      <c r="F345" s="36"/>
      <c r="G345" s="38"/>
      <c r="H345" s="26"/>
      <c r="I345" s="307"/>
      <c r="J345" s="7"/>
      <c r="K345" s="13"/>
    </row>
    <row r="346" spans="1:11" s="6" customFormat="1" ht="39.75" customHeight="1" x14ac:dyDescent="0.35">
      <c r="A346" s="6">
        <v>873</v>
      </c>
      <c r="B346" s="34" t="s">
        <v>239</v>
      </c>
      <c r="C346" s="37"/>
      <c r="D346" s="36" t="s">
        <v>179</v>
      </c>
      <c r="E346" s="37" t="s">
        <v>443</v>
      </c>
      <c r="F346" s="46" t="s">
        <v>181</v>
      </c>
      <c r="G346" s="38">
        <v>80</v>
      </c>
      <c r="H346" s="23"/>
      <c r="I346" s="307">
        <f t="shared" ref="I346:I375" si="36">H346*G346</f>
        <v>0</v>
      </c>
      <c r="J346" s="7"/>
      <c r="K346" s="13"/>
    </row>
    <row r="347" spans="1:11" s="6" customFormat="1" ht="12" customHeight="1" x14ac:dyDescent="0.35">
      <c r="B347" s="39"/>
      <c r="C347" s="40"/>
      <c r="D347" s="40"/>
      <c r="E347" s="40"/>
      <c r="F347" s="36"/>
      <c r="G347" s="38"/>
      <c r="H347" s="23"/>
      <c r="I347" s="307"/>
      <c r="J347" s="7"/>
      <c r="K347" s="13"/>
    </row>
    <row r="348" spans="1:11" s="6" customFormat="1" ht="23" x14ac:dyDescent="0.35">
      <c r="A348" s="6">
        <v>873</v>
      </c>
      <c r="B348" s="34" t="s">
        <v>241</v>
      </c>
      <c r="C348" s="37"/>
      <c r="D348" s="36" t="s">
        <v>179</v>
      </c>
      <c r="E348" s="37" t="s">
        <v>444</v>
      </c>
      <c r="F348" s="46" t="s">
        <v>181</v>
      </c>
      <c r="G348" s="38">
        <v>100</v>
      </c>
      <c r="H348" s="23"/>
      <c r="I348" s="307">
        <f t="shared" si="36"/>
        <v>0</v>
      </c>
      <c r="J348" s="7"/>
      <c r="K348" s="13"/>
    </row>
    <row r="349" spans="1:11" s="6" customFormat="1" ht="12" customHeight="1" x14ac:dyDescent="0.35">
      <c r="B349" s="39"/>
      <c r="C349" s="40"/>
      <c r="D349" s="40"/>
      <c r="E349" s="40"/>
      <c r="F349" s="36"/>
      <c r="G349" s="38"/>
      <c r="H349" s="23"/>
      <c r="I349" s="307"/>
      <c r="J349" s="7"/>
      <c r="K349" s="13"/>
    </row>
    <row r="350" spans="1:11" s="6" customFormat="1" ht="23" x14ac:dyDescent="0.35">
      <c r="A350" s="6">
        <v>873</v>
      </c>
      <c r="B350" s="34" t="s">
        <v>242</v>
      </c>
      <c r="C350" s="37"/>
      <c r="D350" s="36" t="s">
        <v>179</v>
      </c>
      <c r="E350" s="37" t="s">
        <v>445</v>
      </c>
      <c r="F350" s="46" t="s">
        <v>181</v>
      </c>
      <c r="G350" s="38">
        <v>100</v>
      </c>
      <c r="H350" s="23"/>
      <c r="I350" s="307">
        <f t="shared" si="36"/>
        <v>0</v>
      </c>
      <c r="J350" s="7"/>
      <c r="K350" s="13"/>
    </row>
    <row r="351" spans="1:11" s="6" customFormat="1" ht="12" customHeight="1" x14ac:dyDescent="0.35">
      <c r="B351" s="39"/>
      <c r="C351" s="40"/>
      <c r="D351" s="40"/>
      <c r="E351" s="40"/>
      <c r="F351" s="36"/>
      <c r="G351" s="38"/>
      <c r="H351" s="23"/>
      <c r="I351" s="307"/>
      <c r="J351" s="7"/>
      <c r="K351" s="13"/>
    </row>
    <row r="352" spans="1:11" s="6" customFormat="1" ht="23" x14ac:dyDescent="0.35">
      <c r="A352" s="6">
        <v>873</v>
      </c>
      <c r="B352" s="34" t="s">
        <v>447</v>
      </c>
      <c r="C352" s="37"/>
      <c r="D352" s="36" t="s">
        <v>179</v>
      </c>
      <c r="E352" s="37" t="s">
        <v>446</v>
      </c>
      <c r="F352" s="46" t="s">
        <v>181</v>
      </c>
      <c r="G352" s="38">
        <v>100</v>
      </c>
      <c r="H352" s="23"/>
      <c r="I352" s="307">
        <f t="shared" si="36"/>
        <v>0</v>
      </c>
      <c r="J352" s="7"/>
      <c r="K352" s="13"/>
    </row>
    <row r="353" spans="1:11" s="6" customFormat="1" ht="12" customHeight="1" x14ac:dyDescent="0.35">
      <c r="B353" s="39"/>
      <c r="C353" s="40"/>
      <c r="D353" s="40"/>
      <c r="E353" s="40"/>
      <c r="F353" s="36"/>
      <c r="G353" s="38"/>
      <c r="H353" s="26"/>
      <c r="I353" s="307"/>
      <c r="J353" s="7"/>
      <c r="K353" s="13"/>
    </row>
    <row r="354" spans="1:11" s="6" customFormat="1" ht="34.5" x14ac:dyDescent="0.35">
      <c r="A354" s="6">
        <v>302</v>
      </c>
      <c r="B354" s="34"/>
      <c r="C354" s="37" t="s">
        <v>240</v>
      </c>
      <c r="D354" s="36"/>
      <c r="E354" s="37" t="s">
        <v>448</v>
      </c>
      <c r="F354" s="46"/>
      <c r="G354" s="38"/>
      <c r="H354" s="26"/>
      <c r="I354" s="307"/>
      <c r="J354" s="7"/>
      <c r="K354" s="13"/>
    </row>
    <row r="355" spans="1:11" s="6" customFormat="1" ht="34.5" x14ac:dyDescent="0.35">
      <c r="B355" s="34"/>
      <c r="C355" s="37"/>
      <c r="D355" s="36"/>
      <c r="E355" s="37" t="s">
        <v>451</v>
      </c>
      <c r="F355" s="46"/>
      <c r="G355" s="38"/>
      <c r="H355" s="26"/>
      <c r="I355" s="307"/>
      <c r="J355" s="7"/>
      <c r="K355" s="13"/>
    </row>
    <row r="356" spans="1:11" s="6" customFormat="1" ht="12" customHeight="1" x14ac:dyDescent="0.35">
      <c r="B356" s="39"/>
      <c r="C356" s="40"/>
      <c r="D356" s="40"/>
      <c r="E356" s="40"/>
      <c r="F356" s="36"/>
      <c r="G356" s="38"/>
      <c r="H356" s="26"/>
      <c r="I356" s="307"/>
      <c r="J356" s="7"/>
      <c r="K356" s="13"/>
    </row>
    <row r="357" spans="1:11" s="6" customFormat="1" ht="12" customHeight="1" x14ac:dyDescent="0.35">
      <c r="A357" s="6">
        <v>303</v>
      </c>
      <c r="B357" s="34" t="s">
        <v>450</v>
      </c>
      <c r="C357" s="37"/>
      <c r="D357" s="36"/>
      <c r="E357" s="37" t="s">
        <v>449</v>
      </c>
      <c r="F357" s="46" t="s">
        <v>212</v>
      </c>
      <c r="G357" s="38">
        <v>200</v>
      </c>
      <c r="H357" s="23"/>
      <c r="I357" s="307">
        <f t="shared" si="36"/>
        <v>0</v>
      </c>
      <c r="J357" s="7"/>
      <c r="K357" s="13"/>
    </row>
    <row r="358" spans="1:11" s="6" customFormat="1" ht="12" customHeight="1" x14ac:dyDescent="0.35">
      <c r="B358" s="39"/>
      <c r="C358" s="40"/>
      <c r="D358" s="40"/>
      <c r="E358" s="40"/>
      <c r="F358" s="36"/>
      <c r="G358" s="38"/>
      <c r="H358" s="23"/>
      <c r="I358" s="307"/>
      <c r="J358" s="7"/>
      <c r="K358" s="13"/>
    </row>
    <row r="359" spans="1:11" s="6" customFormat="1" ht="12" customHeight="1" x14ac:dyDescent="0.35">
      <c r="A359" s="6">
        <v>317</v>
      </c>
      <c r="B359" s="34"/>
      <c r="C359" s="37" t="s">
        <v>240</v>
      </c>
      <c r="D359" s="36"/>
      <c r="E359" s="37" t="s">
        <v>243</v>
      </c>
      <c r="F359" s="46"/>
      <c r="G359" s="38"/>
      <c r="H359" s="23"/>
      <c r="I359" s="307"/>
      <c r="J359" s="7"/>
      <c r="K359" s="13"/>
    </row>
    <row r="360" spans="1:11" s="6" customFormat="1" ht="12" customHeight="1" x14ac:dyDescent="0.35">
      <c r="B360" s="39"/>
      <c r="C360" s="40"/>
      <c r="D360" s="40"/>
      <c r="E360" s="40"/>
      <c r="F360" s="36"/>
      <c r="G360" s="38"/>
      <c r="H360" s="23"/>
      <c r="I360" s="307"/>
      <c r="J360" s="7"/>
      <c r="K360" s="13"/>
    </row>
    <row r="361" spans="1:11" s="6" customFormat="1" ht="36" customHeight="1" x14ac:dyDescent="0.35">
      <c r="A361" s="6">
        <v>318</v>
      </c>
      <c r="B361" s="34"/>
      <c r="C361" s="37"/>
      <c r="D361" s="36"/>
      <c r="E361" s="37" t="s">
        <v>244</v>
      </c>
      <c r="F361" s="46"/>
      <c r="G361" s="38"/>
      <c r="H361" s="23"/>
      <c r="I361" s="307"/>
      <c r="J361" s="7"/>
      <c r="K361" s="13"/>
    </row>
    <row r="362" spans="1:11" s="6" customFormat="1" ht="12" customHeight="1" x14ac:dyDescent="0.35">
      <c r="B362" s="39"/>
      <c r="C362" s="40"/>
      <c r="D362" s="40"/>
      <c r="E362" s="40"/>
      <c r="F362" s="36"/>
      <c r="G362" s="38"/>
      <c r="H362" s="23"/>
      <c r="I362" s="307"/>
      <c r="J362" s="7"/>
      <c r="K362" s="13"/>
    </row>
    <row r="363" spans="1:11" s="6" customFormat="1" ht="24" customHeight="1" x14ac:dyDescent="0.35">
      <c r="A363" s="6">
        <v>319</v>
      </c>
      <c r="B363" s="34" t="s">
        <v>245</v>
      </c>
      <c r="C363" s="37"/>
      <c r="D363" s="36" t="s">
        <v>179</v>
      </c>
      <c r="E363" s="37" t="s">
        <v>246</v>
      </c>
      <c r="F363" s="46" t="s">
        <v>181</v>
      </c>
      <c r="G363" s="38">
        <v>40</v>
      </c>
      <c r="H363" s="23"/>
      <c r="I363" s="307">
        <f t="shared" si="36"/>
        <v>0</v>
      </c>
      <c r="J363" s="7"/>
      <c r="K363" s="13"/>
    </row>
    <row r="364" spans="1:11" s="6" customFormat="1" ht="12" customHeight="1" x14ac:dyDescent="0.35">
      <c r="B364" s="39"/>
      <c r="C364" s="40"/>
      <c r="D364" s="40"/>
      <c r="E364" s="40"/>
      <c r="F364" s="36"/>
      <c r="G364" s="38"/>
      <c r="H364" s="23"/>
      <c r="I364" s="307"/>
      <c r="J364" s="7"/>
      <c r="K364" s="13"/>
    </row>
    <row r="365" spans="1:11" s="6" customFormat="1" ht="24" customHeight="1" x14ac:dyDescent="0.35">
      <c r="A365" s="6">
        <v>320</v>
      </c>
      <c r="B365" s="34" t="s">
        <v>247</v>
      </c>
      <c r="C365" s="37" t="s">
        <v>248</v>
      </c>
      <c r="D365" s="36" t="s">
        <v>179</v>
      </c>
      <c r="E365" s="37" t="s">
        <v>249</v>
      </c>
      <c r="F365" s="46" t="s">
        <v>181</v>
      </c>
      <c r="G365" s="38">
        <v>100</v>
      </c>
      <c r="H365" s="23"/>
      <c r="I365" s="307">
        <f t="shared" si="36"/>
        <v>0</v>
      </c>
      <c r="J365" s="7"/>
      <c r="K365" s="13"/>
    </row>
    <row r="366" spans="1:11" s="6" customFormat="1" ht="12" customHeight="1" x14ac:dyDescent="0.35">
      <c r="B366" s="39"/>
      <c r="C366" s="40"/>
      <c r="D366" s="40"/>
      <c r="E366" s="40"/>
      <c r="F366" s="36"/>
      <c r="G366" s="38"/>
      <c r="H366" s="26"/>
      <c r="I366" s="307"/>
      <c r="J366" s="7"/>
      <c r="K366" s="13"/>
    </row>
    <row r="367" spans="1:11" s="6" customFormat="1" ht="12" customHeight="1" x14ac:dyDescent="0.35">
      <c r="A367" s="6">
        <v>321</v>
      </c>
      <c r="B367" s="34" t="s">
        <v>250</v>
      </c>
      <c r="C367" s="37"/>
      <c r="D367" s="36"/>
      <c r="E367" s="37" t="s">
        <v>251</v>
      </c>
      <c r="F367" s="46"/>
      <c r="G367" s="38"/>
      <c r="H367" s="26"/>
      <c r="I367" s="307"/>
      <c r="J367" s="7"/>
      <c r="K367" s="13"/>
    </row>
    <row r="368" spans="1:11" s="6" customFormat="1" ht="12" customHeight="1" x14ac:dyDescent="0.35">
      <c r="B368" s="39"/>
      <c r="C368" s="40"/>
      <c r="D368" s="40"/>
      <c r="E368" s="40"/>
      <c r="F368" s="36"/>
      <c r="G368" s="38"/>
      <c r="H368" s="26"/>
      <c r="I368" s="307"/>
      <c r="J368" s="7"/>
      <c r="K368" s="13"/>
    </row>
    <row r="369" spans="1:11" s="6" customFormat="1" ht="24" customHeight="1" x14ac:dyDescent="0.35">
      <c r="A369" s="6">
        <v>948</v>
      </c>
      <c r="B369" s="34"/>
      <c r="C369" s="37"/>
      <c r="D369" s="36"/>
      <c r="E369" s="37" t="s">
        <v>252</v>
      </c>
      <c r="F369" s="46"/>
      <c r="G369" s="38"/>
      <c r="H369" s="26"/>
      <c r="I369" s="307"/>
      <c r="J369" s="7"/>
      <c r="K369" s="13"/>
    </row>
    <row r="370" spans="1:11" s="6" customFormat="1" ht="12" customHeight="1" x14ac:dyDescent="0.35">
      <c r="B370" s="39"/>
      <c r="C370" s="40"/>
      <c r="D370" s="40"/>
      <c r="E370" s="40"/>
      <c r="F370" s="36"/>
      <c r="G370" s="38"/>
      <c r="H370" s="26"/>
      <c r="I370" s="307"/>
      <c r="J370" s="7"/>
      <c r="K370" s="13"/>
    </row>
    <row r="371" spans="1:11" s="6" customFormat="1" ht="12" customHeight="1" x14ac:dyDescent="0.35">
      <c r="A371" s="6">
        <v>322</v>
      </c>
      <c r="B371" s="34" t="s">
        <v>253</v>
      </c>
      <c r="C371" s="37" t="s">
        <v>254</v>
      </c>
      <c r="D371" s="36"/>
      <c r="E371" s="37" t="s">
        <v>255</v>
      </c>
      <c r="F371" s="46" t="s">
        <v>181</v>
      </c>
      <c r="G371" s="38">
        <v>100</v>
      </c>
      <c r="H371" s="23"/>
      <c r="I371" s="307">
        <f t="shared" si="36"/>
        <v>0</v>
      </c>
      <c r="J371" s="7"/>
      <c r="K371" s="13"/>
    </row>
    <row r="372" spans="1:11" s="6" customFormat="1" ht="12" customHeight="1" x14ac:dyDescent="0.35">
      <c r="B372" s="39"/>
      <c r="C372" s="40"/>
      <c r="D372" s="40"/>
      <c r="E372" s="40"/>
      <c r="F372" s="36"/>
      <c r="G372" s="38"/>
      <c r="H372" s="23"/>
      <c r="I372" s="307"/>
      <c r="J372" s="7"/>
      <c r="K372" s="13"/>
    </row>
    <row r="373" spans="1:11" s="6" customFormat="1" ht="24" customHeight="1" x14ac:dyDescent="0.35">
      <c r="A373" s="6">
        <v>865</v>
      </c>
      <c r="B373" s="34" t="s">
        <v>256</v>
      </c>
      <c r="C373" s="37" t="s">
        <v>257</v>
      </c>
      <c r="D373" s="36"/>
      <c r="E373" s="37" t="s">
        <v>258</v>
      </c>
      <c r="F373" s="46" t="s">
        <v>181</v>
      </c>
      <c r="G373" s="38">
        <v>60</v>
      </c>
      <c r="H373" s="23"/>
      <c r="I373" s="307">
        <f t="shared" si="36"/>
        <v>0</v>
      </c>
      <c r="J373" s="7"/>
      <c r="K373" s="13"/>
    </row>
    <row r="374" spans="1:11" s="6" customFormat="1" ht="12" customHeight="1" x14ac:dyDescent="0.35">
      <c r="B374" s="39"/>
      <c r="C374" s="40"/>
      <c r="D374" s="40"/>
      <c r="E374" s="40"/>
      <c r="F374" s="36"/>
      <c r="G374" s="38"/>
      <c r="H374" s="23"/>
      <c r="I374" s="307"/>
      <c r="J374" s="7"/>
      <c r="K374" s="13"/>
    </row>
    <row r="375" spans="1:11" s="6" customFormat="1" ht="12" customHeight="1" x14ac:dyDescent="0.35">
      <c r="A375" s="6">
        <v>867</v>
      </c>
      <c r="B375" s="34" t="s">
        <v>259</v>
      </c>
      <c r="C375" s="37" t="s">
        <v>260</v>
      </c>
      <c r="D375" s="36"/>
      <c r="E375" s="37" t="s">
        <v>261</v>
      </c>
      <c r="F375" s="46" t="s">
        <v>212</v>
      </c>
      <c r="G375" s="38">
        <v>80</v>
      </c>
      <c r="H375" s="23"/>
      <c r="I375" s="307">
        <f t="shared" si="36"/>
        <v>0</v>
      </c>
      <c r="J375" s="7"/>
      <c r="K375" s="13"/>
    </row>
    <row r="376" spans="1:11" s="6" customFormat="1" ht="12" customHeight="1" x14ac:dyDescent="0.35">
      <c r="B376" s="39"/>
      <c r="C376" s="40"/>
      <c r="D376" s="40"/>
      <c r="E376" s="40"/>
      <c r="F376" s="36"/>
      <c r="G376" s="38"/>
      <c r="H376" s="26"/>
      <c r="I376" s="307"/>
      <c r="J376" s="7"/>
      <c r="K376" s="13"/>
    </row>
    <row r="377" spans="1:11" s="6" customFormat="1" ht="12" customHeight="1" x14ac:dyDescent="0.35">
      <c r="A377" s="6">
        <v>869</v>
      </c>
      <c r="B377" s="34"/>
      <c r="C377" s="37"/>
      <c r="D377" s="36"/>
      <c r="E377" s="37"/>
      <c r="F377" s="46"/>
      <c r="G377" s="38"/>
      <c r="H377" s="26"/>
      <c r="I377" s="307"/>
      <c r="J377" s="7"/>
      <c r="K377" s="13"/>
    </row>
    <row r="378" spans="1:11" s="11" customFormat="1" ht="20" customHeight="1" x14ac:dyDescent="0.35">
      <c r="B378" s="47" t="s">
        <v>65</v>
      </c>
      <c r="C378" s="47"/>
      <c r="D378" s="48"/>
      <c r="E378" s="49"/>
      <c r="F378" s="50"/>
      <c r="G378" s="51"/>
      <c r="H378" s="350"/>
      <c r="I378" s="310">
        <f>SUM(I340:I377)</f>
        <v>0</v>
      </c>
      <c r="J378" s="12"/>
      <c r="K378" s="13"/>
    </row>
    <row r="379" spans="1:11" s="11" customFormat="1" ht="20" customHeight="1" x14ac:dyDescent="0.25">
      <c r="B379" s="52" t="s">
        <v>697</v>
      </c>
      <c r="C379" s="53"/>
      <c r="D379" s="54"/>
      <c r="E379" s="55"/>
      <c r="F379" s="56"/>
      <c r="G379" s="57"/>
      <c r="H379" s="351"/>
      <c r="I379" s="311"/>
      <c r="J379" s="12"/>
      <c r="K379" s="13"/>
    </row>
    <row r="380" spans="1:11" s="1" customFormat="1" ht="15" customHeight="1" x14ac:dyDescent="0.3">
      <c r="B380" s="58" t="s">
        <v>698</v>
      </c>
      <c r="C380" s="68"/>
      <c r="D380" s="68"/>
      <c r="E380" s="68"/>
      <c r="F380" s="69"/>
      <c r="G380" s="70"/>
      <c r="H380" s="355"/>
      <c r="I380" s="313"/>
      <c r="J380" s="2"/>
      <c r="K380" s="13"/>
    </row>
    <row r="381" spans="1:11" s="5" customFormat="1" ht="15" customHeight="1" x14ac:dyDescent="0.3">
      <c r="B381" s="64" t="s">
        <v>506</v>
      </c>
      <c r="C381" s="65"/>
      <c r="D381" s="65"/>
      <c r="E381" s="65"/>
      <c r="F381" s="66"/>
      <c r="G381" s="67"/>
      <c r="H381" s="353"/>
      <c r="I381" s="303"/>
      <c r="J381" s="4"/>
      <c r="K381" s="13"/>
    </row>
    <row r="382" spans="1:11" s="6" customFormat="1" ht="63.5" customHeight="1" x14ac:dyDescent="0.35">
      <c r="B382" s="32" t="s">
        <v>0</v>
      </c>
      <c r="C382" s="32" t="s">
        <v>1</v>
      </c>
      <c r="D382" s="32" t="s">
        <v>2</v>
      </c>
      <c r="E382" s="32" t="s">
        <v>3</v>
      </c>
      <c r="F382" s="32" t="s">
        <v>4</v>
      </c>
      <c r="G382" s="33" t="s">
        <v>5</v>
      </c>
      <c r="H382" s="354" t="s">
        <v>6</v>
      </c>
      <c r="I382" s="312" t="s">
        <v>7</v>
      </c>
      <c r="J382" s="7"/>
      <c r="K382" s="13"/>
    </row>
    <row r="383" spans="1:11" s="11" customFormat="1" ht="20" customHeight="1" x14ac:dyDescent="0.35">
      <c r="B383" s="47" t="s">
        <v>66</v>
      </c>
      <c r="C383" s="47"/>
      <c r="D383" s="48"/>
      <c r="E383" s="49"/>
      <c r="F383" s="50"/>
      <c r="G383" s="51"/>
      <c r="H383" s="350"/>
      <c r="I383" s="310">
        <f>I378</f>
        <v>0</v>
      </c>
      <c r="J383" s="12"/>
      <c r="K383" s="13"/>
    </row>
    <row r="384" spans="1:11" s="6" customFormat="1" ht="12" customHeight="1" x14ac:dyDescent="0.35">
      <c r="A384" s="6">
        <v>870</v>
      </c>
      <c r="B384" s="34" t="s">
        <v>262</v>
      </c>
      <c r="C384" s="37"/>
      <c r="D384" s="36"/>
      <c r="E384" s="37" t="s">
        <v>263</v>
      </c>
      <c r="F384" s="46"/>
      <c r="G384" s="38"/>
      <c r="H384" s="26"/>
      <c r="I384" s="307"/>
      <c r="J384" s="7"/>
      <c r="K384" s="13"/>
    </row>
    <row r="385" spans="1:11" s="6" customFormat="1" ht="12" customHeight="1" x14ac:dyDescent="0.35">
      <c r="B385" s="39"/>
      <c r="C385" s="40"/>
      <c r="D385" s="40"/>
      <c r="E385" s="40"/>
      <c r="F385" s="36"/>
      <c r="G385" s="38"/>
      <c r="H385" s="26"/>
      <c r="I385" s="307"/>
      <c r="J385" s="7"/>
      <c r="K385" s="13"/>
    </row>
    <row r="386" spans="1:11" s="6" customFormat="1" ht="12" customHeight="1" x14ac:dyDescent="0.35">
      <c r="A386" s="6">
        <v>871</v>
      </c>
      <c r="B386" s="34"/>
      <c r="C386" s="37" t="s">
        <v>264</v>
      </c>
      <c r="D386" s="36"/>
      <c r="E386" s="37" t="s">
        <v>265</v>
      </c>
      <c r="F386" s="46"/>
      <c r="G386" s="38"/>
      <c r="H386" s="26"/>
      <c r="I386" s="307"/>
      <c r="J386" s="7"/>
      <c r="K386" s="13"/>
    </row>
    <row r="387" spans="1:11" s="6" customFormat="1" ht="12" customHeight="1" x14ac:dyDescent="0.35">
      <c r="B387" s="39"/>
      <c r="C387" s="40"/>
      <c r="D387" s="40"/>
      <c r="E387" s="40"/>
      <c r="F387" s="36"/>
      <c r="G387" s="38"/>
      <c r="H387" s="26"/>
      <c r="I387" s="307"/>
      <c r="J387" s="7"/>
      <c r="K387" s="13"/>
    </row>
    <row r="388" spans="1:11" s="6" customFormat="1" ht="46" x14ac:dyDescent="0.35">
      <c r="B388" s="34" t="s">
        <v>266</v>
      </c>
      <c r="C388" s="37"/>
      <c r="D388" s="36"/>
      <c r="E388" s="37" t="s">
        <v>510</v>
      </c>
      <c r="F388" s="46" t="s">
        <v>226</v>
      </c>
      <c r="G388" s="38">
        <v>500</v>
      </c>
      <c r="H388" s="23"/>
      <c r="I388" s="307">
        <f t="shared" ref="I388:I397" si="37">IF(F388 = CHAR(37), G388*H388/100,G388*H388)</f>
        <v>0</v>
      </c>
      <c r="J388" s="7"/>
      <c r="K388" s="13"/>
    </row>
    <row r="389" spans="1:11" s="6" customFormat="1" ht="11.5" x14ac:dyDescent="0.35">
      <c r="B389" s="34"/>
      <c r="C389" s="37"/>
      <c r="D389" s="36"/>
      <c r="E389" s="37"/>
      <c r="F389" s="46"/>
      <c r="G389" s="38"/>
      <c r="H389" s="23"/>
      <c r="I389" s="307"/>
      <c r="J389" s="7"/>
      <c r="K389" s="13"/>
    </row>
    <row r="390" spans="1:11" s="6" customFormat="1" ht="11.5" x14ac:dyDescent="0.35">
      <c r="B390" s="34"/>
      <c r="C390" s="37" t="s">
        <v>267</v>
      </c>
      <c r="D390" s="36"/>
      <c r="E390" s="37" t="s">
        <v>268</v>
      </c>
      <c r="F390" s="46"/>
      <c r="G390" s="38"/>
      <c r="H390" s="23"/>
      <c r="I390" s="307"/>
      <c r="J390" s="7"/>
      <c r="K390" s="13"/>
    </row>
    <row r="391" spans="1:11" s="6" customFormat="1" ht="12" customHeight="1" x14ac:dyDescent="0.35">
      <c r="B391" s="39"/>
      <c r="C391" s="40"/>
      <c r="D391" s="40"/>
      <c r="E391" s="40"/>
      <c r="F391" s="36"/>
      <c r="G391" s="38"/>
      <c r="H391" s="23"/>
      <c r="I391" s="307"/>
      <c r="J391" s="7"/>
      <c r="K391" s="13"/>
    </row>
    <row r="392" spans="1:11" s="6" customFormat="1" ht="12" customHeight="1" x14ac:dyDescent="0.35">
      <c r="B392" s="34" t="s">
        <v>269</v>
      </c>
      <c r="C392" s="37"/>
      <c r="D392" s="36"/>
      <c r="E392" s="37" t="s">
        <v>270</v>
      </c>
      <c r="F392" s="46" t="s">
        <v>16</v>
      </c>
      <c r="G392" s="38">
        <v>1</v>
      </c>
      <c r="H392" s="23"/>
      <c r="I392" s="307">
        <f t="shared" si="37"/>
        <v>0</v>
      </c>
      <c r="J392" s="7"/>
      <c r="K392" s="13"/>
    </row>
    <row r="393" spans="1:11" s="6" customFormat="1" ht="12" customHeight="1" x14ac:dyDescent="0.35">
      <c r="B393" s="39"/>
      <c r="C393" s="40"/>
      <c r="D393" s="40"/>
      <c r="E393" s="40"/>
      <c r="F393" s="36"/>
      <c r="G393" s="38"/>
      <c r="H393" s="23"/>
      <c r="I393" s="307"/>
      <c r="J393" s="7"/>
      <c r="K393" s="13"/>
    </row>
    <row r="394" spans="1:11" s="6" customFormat="1" ht="12" customHeight="1" x14ac:dyDescent="0.35">
      <c r="B394" s="34" t="s">
        <v>271</v>
      </c>
      <c r="C394" s="37"/>
      <c r="D394" s="36"/>
      <c r="E394" s="37" t="s">
        <v>272</v>
      </c>
      <c r="F394" s="46" t="s">
        <v>273</v>
      </c>
      <c r="G394" s="38">
        <v>30</v>
      </c>
      <c r="H394" s="23"/>
      <c r="I394" s="307">
        <f t="shared" si="37"/>
        <v>0</v>
      </c>
      <c r="J394" s="7"/>
      <c r="K394" s="13"/>
    </row>
    <row r="395" spans="1:11" s="6" customFormat="1" ht="12" customHeight="1" x14ac:dyDescent="0.35">
      <c r="B395" s="39"/>
      <c r="C395" s="40"/>
      <c r="D395" s="40"/>
      <c r="E395" s="40"/>
      <c r="F395" s="36"/>
      <c r="G395" s="38"/>
      <c r="H395" s="23"/>
      <c r="I395" s="307"/>
      <c r="J395" s="7"/>
      <c r="K395" s="13"/>
    </row>
    <row r="396" spans="1:11" s="6" customFormat="1" ht="12" customHeight="1" x14ac:dyDescent="0.35">
      <c r="B396" s="34" t="s">
        <v>274</v>
      </c>
      <c r="C396" s="37"/>
      <c r="D396" s="36"/>
      <c r="E396" s="37" t="s">
        <v>275</v>
      </c>
      <c r="F396" s="46" t="s">
        <v>16</v>
      </c>
      <c r="G396" s="38">
        <v>1</v>
      </c>
      <c r="H396" s="23"/>
      <c r="I396" s="307">
        <f t="shared" si="37"/>
        <v>0</v>
      </c>
      <c r="J396" s="7"/>
      <c r="K396" s="13"/>
    </row>
    <row r="397" spans="1:11" s="6" customFormat="1" ht="12" customHeight="1" x14ac:dyDescent="0.35">
      <c r="B397" s="39"/>
      <c r="C397" s="40"/>
      <c r="D397" s="40"/>
      <c r="E397" s="40"/>
      <c r="F397" s="36"/>
      <c r="G397" s="38"/>
      <c r="H397" s="26"/>
      <c r="I397" s="307"/>
      <c r="J397" s="7"/>
      <c r="K397" s="13"/>
    </row>
    <row r="398" spans="1:11" s="6" customFormat="1" ht="12" customHeight="1" x14ac:dyDescent="0.35">
      <c r="B398" s="39"/>
      <c r="C398" s="40"/>
      <c r="D398" s="40"/>
      <c r="E398" s="40"/>
      <c r="F398" s="36"/>
      <c r="G398" s="38"/>
      <c r="H398" s="26"/>
      <c r="I398" s="307"/>
      <c r="J398" s="7"/>
      <c r="K398" s="13"/>
    </row>
    <row r="399" spans="1:11" s="6" customFormat="1" ht="12" customHeight="1" x14ac:dyDescent="0.35">
      <c r="B399" s="39"/>
      <c r="C399" s="40"/>
      <c r="D399" s="40"/>
      <c r="E399" s="40"/>
      <c r="F399" s="36"/>
      <c r="G399" s="38"/>
      <c r="H399" s="26"/>
      <c r="I399" s="307"/>
      <c r="J399" s="7"/>
      <c r="K399" s="13"/>
    </row>
    <row r="400" spans="1:11" s="6" customFormat="1" ht="12" customHeight="1" x14ac:dyDescent="0.35">
      <c r="B400" s="39"/>
      <c r="C400" s="40"/>
      <c r="D400" s="40"/>
      <c r="E400" s="40"/>
      <c r="F400" s="46"/>
      <c r="G400" s="38"/>
      <c r="H400" s="26"/>
      <c r="I400" s="307"/>
      <c r="J400" s="7"/>
      <c r="K400" s="13"/>
    </row>
    <row r="401" spans="2:11" s="6" customFormat="1" ht="12" customHeight="1" x14ac:dyDescent="0.35">
      <c r="B401" s="39"/>
      <c r="C401" s="40"/>
      <c r="D401" s="40"/>
      <c r="E401" s="40"/>
      <c r="F401" s="36"/>
      <c r="G401" s="38"/>
      <c r="H401" s="26"/>
      <c r="I401" s="307"/>
      <c r="J401" s="7"/>
      <c r="K401" s="13"/>
    </row>
    <row r="402" spans="2:11" s="6" customFormat="1" ht="12" customHeight="1" x14ac:dyDescent="0.35">
      <c r="B402" s="39"/>
      <c r="C402" s="40"/>
      <c r="D402" s="40"/>
      <c r="E402" s="40"/>
      <c r="F402" s="46"/>
      <c r="G402" s="38"/>
      <c r="H402" s="26"/>
      <c r="I402" s="307"/>
      <c r="J402" s="7"/>
      <c r="K402" s="13"/>
    </row>
    <row r="403" spans="2:11" s="6" customFormat="1" ht="12" customHeight="1" x14ac:dyDescent="0.35">
      <c r="B403" s="39"/>
      <c r="C403" s="40"/>
      <c r="D403" s="40"/>
      <c r="E403" s="40"/>
      <c r="F403" s="36"/>
      <c r="G403" s="38"/>
      <c r="H403" s="26"/>
      <c r="I403" s="307"/>
      <c r="J403" s="7"/>
      <c r="K403" s="13"/>
    </row>
    <row r="404" spans="2:11" s="6" customFormat="1" ht="12" customHeight="1" x14ac:dyDescent="0.35">
      <c r="B404" s="39"/>
      <c r="C404" s="40"/>
      <c r="D404" s="40"/>
      <c r="E404" s="40"/>
      <c r="F404" s="36"/>
      <c r="G404" s="38"/>
      <c r="H404" s="26"/>
      <c r="I404" s="307"/>
      <c r="J404" s="7"/>
      <c r="K404" s="13"/>
    </row>
    <row r="405" spans="2:11" s="6" customFormat="1" ht="12" customHeight="1" x14ac:dyDescent="0.35">
      <c r="B405" s="39"/>
      <c r="C405" s="40"/>
      <c r="D405" s="40"/>
      <c r="E405" s="40"/>
      <c r="F405" s="36"/>
      <c r="G405" s="38"/>
      <c r="H405" s="26"/>
      <c r="I405" s="307"/>
      <c r="J405" s="7"/>
      <c r="K405" s="13"/>
    </row>
    <row r="406" spans="2:11" s="6" customFormat="1" ht="12" customHeight="1" x14ac:dyDescent="0.35">
      <c r="B406" s="39"/>
      <c r="C406" s="40"/>
      <c r="D406" s="40"/>
      <c r="E406" s="40"/>
      <c r="F406" s="36"/>
      <c r="G406" s="38"/>
      <c r="H406" s="26"/>
      <c r="I406" s="307"/>
      <c r="J406" s="7"/>
      <c r="K406" s="13"/>
    </row>
    <row r="407" spans="2:11" s="6" customFormat="1" ht="12" customHeight="1" x14ac:dyDescent="0.35">
      <c r="B407" s="39"/>
      <c r="C407" s="40"/>
      <c r="D407" s="40"/>
      <c r="E407" s="40"/>
      <c r="F407" s="36"/>
      <c r="G407" s="38"/>
      <c r="H407" s="26"/>
      <c r="I407" s="307"/>
      <c r="J407" s="7"/>
      <c r="K407" s="13"/>
    </row>
    <row r="408" spans="2:11" s="6" customFormat="1" ht="12" customHeight="1" x14ac:dyDescent="0.35">
      <c r="B408" s="39"/>
      <c r="C408" s="40"/>
      <c r="D408" s="40"/>
      <c r="E408" s="40"/>
      <c r="F408" s="36"/>
      <c r="G408" s="38"/>
      <c r="H408" s="26"/>
      <c r="I408" s="307"/>
      <c r="J408" s="7"/>
      <c r="K408" s="13"/>
    </row>
    <row r="409" spans="2:11" s="6" customFormat="1" ht="12" customHeight="1" x14ac:dyDescent="0.35">
      <c r="B409" s="39"/>
      <c r="C409" s="40"/>
      <c r="D409" s="40"/>
      <c r="E409" s="40"/>
      <c r="F409" s="36"/>
      <c r="G409" s="38"/>
      <c r="H409" s="26"/>
      <c r="I409" s="307"/>
      <c r="J409" s="7"/>
      <c r="K409" s="13"/>
    </row>
    <row r="410" spans="2:11" s="6" customFormat="1" ht="12" customHeight="1" x14ac:dyDescent="0.35">
      <c r="B410" s="39"/>
      <c r="C410" s="40"/>
      <c r="D410" s="40"/>
      <c r="E410" s="40"/>
      <c r="F410" s="36"/>
      <c r="G410" s="38"/>
      <c r="H410" s="26"/>
      <c r="I410" s="307"/>
      <c r="J410" s="7"/>
      <c r="K410" s="13"/>
    </row>
    <row r="411" spans="2:11" s="6" customFormat="1" ht="12" customHeight="1" x14ac:dyDescent="0.35">
      <c r="B411" s="39"/>
      <c r="C411" s="40"/>
      <c r="D411" s="40"/>
      <c r="E411" s="40"/>
      <c r="F411" s="36"/>
      <c r="G411" s="38"/>
      <c r="H411" s="26"/>
      <c r="I411" s="307"/>
      <c r="J411" s="7"/>
      <c r="K411" s="13"/>
    </row>
    <row r="412" spans="2:11" s="6" customFormat="1" ht="12" customHeight="1" x14ac:dyDescent="0.35">
      <c r="B412" s="39"/>
      <c r="C412" s="40"/>
      <c r="D412" s="40"/>
      <c r="E412" s="40"/>
      <c r="F412" s="36"/>
      <c r="G412" s="38"/>
      <c r="H412" s="26"/>
      <c r="I412" s="307"/>
      <c r="J412" s="7"/>
      <c r="K412" s="13"/>
    </row>
    <row r="413" spans="2:11" s="6" customFormat="1" ht="12" customHeight="1" x14ac:dyDescent="0.35">
      <c r="B413" s="39"/>
      <c r="C413" s="40"/>
      <c r="D413" s="40"/>
      <c r="E413" s="40"/>
      <c r="F413" s="36"/>
      <c r="G413" s="38"/>
      <c r="H413" s="26"/>
      <c r="I413" s="307"/>
      <c r="J413" s="7"/>
      <c r="K413" s="13"/>
    </row>
    <row r="414" spans="2:11" s="6" customFormat="1" ht="12" customHeight="1" x14ac:dyDescent="0.35">
      <c r="B414" s="39"/>
      <c r="C414" s="40"/>
      <c r="D414" s="40"/>
      <c r="E414" s="40"/>
      <c r="F414" s="36"/>
      <c r="G414" s="38"/>
      <c r="H414" s="26"/>
      <c r="I414" s="307"/>
      <c r="J414" s="7"/>
      <c r="K414" s="13"/>
    </row>
    <row r="415" spans="2:11" s="6" customFormat="1" ht="12" customHeight="1" x14ac:dyDescent="0.35">
      <c r="B415" s="39"/>
      <c r="C415" s="40"/>
      <c r="D415" s="40"/>
      <c r="E415" s="40"/>
      <c r="F415" s="36"/>
      <c r="G415" s="38"/>
      <c r="H415" s="26"/>
      <c r="I415" s="307"/>
      <c r="J415" s="7"/>
      <c r="K415" s="13"/>
    </row>
    <row r="416" spans="2:11" s="6" customFormat="1" ht="12" customHeight="1" x14ac:dyDescent="0.35">
      <c r="B416" s="39"/>
      <c r="C416" s="40"/>
      <c r="D416" s="40"/>
      <c r="E416" s="40"/>
      <c r="F416" s="36"/>
      <c r="G416" s="38"/>
      <c r="H416" s="26"/>
      <c r="I416" s="307"/>
      <c r="J416" s="7"/>
      <c r="K416" s="13"/>
    </row>
    <row r="417" spans="2:11" s="6" customFormat="1" ht="12" customHeight="1" x14ac:dyDescent="0.35">
      <c r="B417" s="39"/>
      <c r="C417" s="40"/>
      <c r="D417" s="40"/>
      <c r="E417" s="40"/>
      <c r="F417" s="36"/>
      <c r="G417" s="38"/>
      <c r="H417" s="26"/>
      <c r="I417" s="307"/>
      <c r="J417" s="7"/>
      <c r="K417" s="13"/>
    </row>
    <row r="418" spans="2:11" s="6" customFormat="1" ht="12" customHeight="1" x14ac:dyDescent="0.35">
      <c r="B418" s="39"/>
      <c r="C418" s="40"/>
      <c r="D418" s="40"/>
      <c r="E418" s="40"/>
      <c r="F418" s="36"/>
      <c r="G418" s="38"/>
      <c r="H418" s="26"/>
      <c r="I418" s="307"/>
      <c r="J418" s="7"/>
      <c r="K418" s="13"/>
    </row>
    <row r="419" spans="2:11" s="6" customFormat="1" ht="12" customHeight="1" x14ac:dyDescent="0.35">
      <c r="B419" s="39"/>
      <c r="C419" s="40"/>
      <c r="D419" s="40"/>
      <c r="E419" s="40"/>
      <c r="F419" s="36"/>
      <c r="G419" s="38"/>
      <c r="H419" s="26"/>
      <c r="I419" s="307"/>
      <c r="J419" s="7"/>
      <c r="K419" s="13"/>
    </row>
    <row r="420" spans="2:11" s="6" customFormat="1" ht="12" customHeight="1" x14ac:dyDescent="0.35">
      <c r="B420" s="39"/>
      <c r="C420" s="40"/>
      <c r="D420" s="40"/>
      <c r="E420" s="40"/>
      <c r="F420" s="36"/>
      <c r="G420" s="38"/>
      <c r="H420" s="26"/>
      <c r="I420" s="307"/>
      <c r="J420" s="7"/>
      <c r="K420" s="13"/>
    </row>
    <row r="421" spans="2:11" s="6" customFormat="1" ht="12" customHeight="1" x14ac:dyDescent="0.35">
      <c r="B421" s="39"/>
      <c r="C421" s="40"/>
      <c r="D421" s="40"/>
      <c r="E421" s="40"/>
      <c r="F421" s="36"/>
      <c r="G421" s="38"/>
      <c r="H421" s="26"/>
      <c r="I421" s="307"/>
      <c r="J421" s="7"/>
      <c r="K421" s="13"/>
    </row>
    <row r="422" spans="2:11" s="6" customFormat="1" ht="12" customHeight="1" x14ac:dyDescent="0.35">
      <c r="B422" s="39"/>
      <c r="C422" s="40"/>
      <c r="D422" s="40"/>
      <c r="E422" s="40"/>
      <c r="F422" s="36"/>
      <c r="G422" s="38"/>
      <c r="H422" s="26"/>
      <c r="I422" s="307"/>
      <c r="J422" s="7"/>
      <c r="K422" s="13"/>
    </row>
    <row r="423" spans="2:11" s="6" customFormat="1" ht="12" customHeight="1" x14ac:dyDescent="0.35">
      <c r="B423" s="39"/>
      <c r="C423" s="40"/>
      <c r="D423" s="40"/>
      <c r="E423" s="40"/>
      <c r="F423" s="36"/>
      <c r="G423" s="38"/>
      <c r="H423" s="26"/>
      <c r="I423" s="307"/>
      <c r="J423" s="7"/>
      <c r="K423" s="13"/>
    </row>
    <row r="424" spans="2:11" s="6" customFormat="1" ht="12" customHeight="1" x14ac:dyDescent="0.35">
      <c r="B424" s="39"/>
      <c r="C424" s="40"/>
      <c r="D424" s="40"/>
      <c r="E424" s="40"/>
      <c r="F424" s="36"/>
      <c r="G424" s="38"/>
      <c r="H424" s="26"/>
      <c r="I424" s="307"/>
      <c r="J424" s="7"/>
      <c r="K424" s="13"/>
    </row>
    <row r="425" spans="2:11" s="6" customFormat="1" ht="12" customHeight="1" x14ac:dyDescent="0.35">
      <c r="B425" s="39"/>
      <c r="C425" s="40"/>
      <c r="D425" s="40"/>
      <c r="E425" s="40"/>
      <c r="F425" s="36"/>
      <c r="G425" s="38"/>
      <c r="H425" s="26"/>
      <c r="I425" s="307"/>
      <c r="J425" s="7"/>
      <c r="K425" s="13"/>
    </row>
    <row r="426" spans="2:11" s="6" customFormat="1" ht="12" customHeight="1" x14ac:dyDescent="0.35">
      <c r="B426" s="39"/>
      <c r="C426" s="40"/>
      <c r="D426" s="40"/>
      <c r="E426" s="40"/>
      <c r="F426" s="36"/>
      <c r="G426" s="38"/>
      <c r="H426" s="26"/>
      <c r="I426" s="307"/>
      <c r="J426" s="7"/>
      <c r="K426" s="13"/>
    </row>
    <row r="427" spans="2:11" s="6" customFormat="1" ht="12" customHeight="1" x14ac:dyDescent="0.35">
      <c r="B427" s="39"/>
      <c r="C427" s="40"/>
      <c r="D427" s="40"/>
      <c r="E427" s="40"/>
      <c r="F427" s="36"/>
      <c r="G427" s="38"/>
      <c r="H427" s="26"/>
      <c r="I427" s="307"/>
      <c r="J427" s="7"/>
      <c r="K427" s="13"/>
    </row>
    <row r="428" spans="2:11" s="6" customFormat="1" ht="12" customHeight="1" x14ac:dyDescent="0.35">
      <c r="B428" s="39"/>
      <c r="C428" s="40"/>
      <c r="D428" s="40"/>
      <c r="E428" s="40"/>
      <c r="F428" s="36"/>
      <c r="G428" s="38"/>
      <c r="H428" s="26"/>
      <c r="I428" s="307"/>
      <c r="J428" s="7"/>
      <c r="K428" s="13"/>
    </row>
    <row r="429" spans="2:11" s="6" customFormat="1" ht="12" customHeight="1" x14ac:dyDescent="0.35">
      <c r="B429" s="39"/>
      <c r="C429" s="40"/>
      <c r="D429" s="40"/>
      <c r="E429" s="40"/>
      <c r="F429" s="36"/>
      <c r="G429" s="38"/>
      <c r="H429" s="26"/>
      <c r="I429" s="307"/>
      <c r="J429" s="7"/>
      <c r="K429" s="13"/>
    </row>
    <row r="430" spans="2:11" s="6" customFormat="1" ht="12" customHeight="1" x14ac:dyDescent="0.35">
      <c r="B430" s="39"/>
      <c r="C430" s="40"/>
      <c r="D430" s="40"/>
      <c r="E430" s="40"/>
      <c r="F430" s="36"/>
      <c r="G430" s="38"/>
      <c r="H430" s="26"/>
      <c r="I430" s="307"/>
      <c r="J430" s="7"/>
      <c r="K430" s="13"/>
    </row>
    <row r="431" spans="2:11" s="6" customFormat="1" ht="12" customHeight="1" x14ac:dyDescent="0.35">
      <c r="B431" s="39"/>
      <c r="C431" s="40"/>
      <c r="D431" s="40"/>
      <c r="E431" s="40"/>
      <c r="F431" s="36"/>
      <c r="G431" s="38"/>
      <c r="H431" s="26"/>
      <c r="I431" s="307"/>
      <c r="J431" s="7"/>
      <c r="K431" s="13"/>
    </row>
    <row r="432" spans="2:11" s="6" customFormat="1" ht="12" customHeight="1" x14ac:dyDescent="0.35">
      <c r="B432" s="39"/>
      <c r="C432" s="40"/>
      <c r="D432" s="40"/>
      <c r="E432" s="40"/>
      <c r="F432" s="36"/>
      <c r="G432" s="38"/>
      <c r="H432" s="26"/>
      <c r="I432" s="307"/>
      <c r="J432" s="7"/>
      <c r="K432" s="13"/>
    </row>
    <row r="433" spans="1:11" s="6" customFormat="1" ht="12" customHeight="1" x14ac:dyDescent="0.35">
      <c r="B433" s="39"/>
      <c r="C433" s="40"/>
      <c r="D433" s="40"/>
      <c r="E433" s="40"/>
      <c r="F433" s="36"/>
      <c r="G433" s="38"/>
      <c r="H433" s="26"/>
      <c r="I433" s="307"/>
      <c r="J433" s="7"/>
      <c r="K433" s="13"/>
    </row>
    <row r="434" spans="1:11" s="6" customFormat="1" ht="12" customHeight="1" x14ac:dyDescent="0.35">
      <c r="B434" s="39"/>
      <c r="C434" s="40"/>
      <c r="D434" s="40"/>
      <c r="E434" s="40"/>
      <c r="F434" s="36"/>
      <c r="G434" s="38"/>
      <c r="H434" s="26"/>
      <c r="I434" s="307"/>
      <c r="J434" s="7"/>
      <c r="K434" s="13"/>
    </row>
    <row r="435" spans="1:11" s="6" customFormat="1" ht="12" customHeight="1" x14ac:dyDescent="0.35">
      <c r="B435" s="39"/>
      <c r="C435" s="40"/>
      <c r="D435" s="40"/>
      <c r="E435" s="40"/>
      <c r="F435" s="36"/>
      <c r="G435" s="38"/>
      <c r="H435" s="26"/>
      <c r="I435" s="307"/>
      <c r="J435" s="7"/>
      <c r="K435" s="13"/>
    </row>
    <row r="436" spans="1:11" s="6" customFormat="1" ht="12" customHeight="1" x14ac:dyDescent="0.35">
      <c r="B436" s="39"/>
      <c r="C436" s="40"/>
      <c r="D436" s="40"/>
      <c r="E436" s="40"/>
      <c r="F436" s="36"/>
      <c r="G436" s="38"/>
      <c r="H436" s="26"/>
      <c r="I436" s="307"/>
      <c r="J436" s="7"/>
      <c r="K436" s="13"/>
    </row>
    <row r="437" spans="1:11" s="6" customFormat="1" ht="12" customHeight="1" x14ac:dyDescent="0.35">
      <c r="B437" s="39"/>
      <c r="C437" s="40"/>
      <c r="D437" s="40"/>
      <c r="E437" s="40"/>
      <c r="F437" s="36"/>
      <c r="G437" s="38"/>
      <c r="H437" s="26"/>
      <c r="I437" s="307"/>
      <c r="J437" s="7"/>
      <c r="K437" s="13"/>
    </row>
    <row r="438" spans="1:11" s="6" customFormat="1" ht="12" customHeight="1" x14ac:dyDescent="0.35">
      <c r="B438" s="39"/>
      <c r="C438" s="40"/>
      <c r="D438" s="40"/>
      <c r="E438" s="40"/>
      <c r="F438" s="36"/>
      <c r="G438" s="38"/>
      <c r="H438" s="26"/>
      <c r="I438" s="307"/>
      <c r="J438" s="7"/>
      <c r="K438" s="13"/>
    </row>
    <row r="439" spans="1:11" s="6" customFormat="1" ht="12" customHeight="1" x14ac:dyDescent="0.35">
      <c r="B439" s="39"/>
      <c r="C439" s="40"/>
      <c r="D439" s="40"/>
      <c r="E439" s="40"/>
      <c r="F439" s="36"/>
      <c r="G439" s="38"/>
      <c r="H439" s="26"/>
      <c r="I439" s="307"/>
      <c r="J439" s="7"/>
      <c r="K439" s="13"/>
    </row>
    <row r="440" spans="1:11" s="11" customFormat="1" ht="20" customHeight="1" x14ac:dyDescent="0.35">
      <c r="B440" s="47" t="s">
        <v>186</v>
      </c>
      <c r="C440" s="47"/>
      <c r="D440" s="48"/>
      <c r="E440" s="49"/>
      <c r="F440" s="50"/>
      <c r="G440" s="51"/>
      <c r="H440" s="350"/>
      <c r="I440" s="310">
        <f>SUM(I383:I439)</f>
        <v>0</v>
      </c>
      <c r="J440" s="12"/>
      <c r="K440" s="13"/>
    </row>
    <row r="441" spans="1:11" s="11" customFormat="1" ht="20" customHeight="1" x14ac:dyDescent="0.25">
      <c r="B441" s="52" t="s">
        <v>697</v>
      </c>
      <c r="C441" s="53"/>
      <c r="D441" s="54"/>
      <c r="E441" s="55"/>
      <c r="F441" s="56"/>
      <c r="G441" s="57"/>
      <c r="H441" s="351"/>
      <c r="I441" s="311"/>
      <c r="J441" s="12"/>
      <c r="K441" s="13"/>
    </row>
    <row r="442" spans="1:11" s="1" customFormat="1" ht="15" customHeight="1" x14ac:dyDescent="0.3">
      <c r="B442" s="58" t="s">
        <v>698</v>
      </c>
      <c r="C442" s="68"/>
      <c r="D442" s="68"/>
      <c r="E442" s="68"/>
      <c r="F442" s="69"/>
      <c r="G442" s="70"/>
      <c r="H442" s="355"/>
      <c r="I442" s="313"/>
      <c r="J442" s="2"/>
      <c r="K442" s="13"/>
    </row>
    <row r="443" spans="1:11" s="5" customFormat="1" ht="15" customHeight="1" x14ac:dyDescent="0.3">
      <c r="B443" s="64" t="s">
        <v>505</v>
      </c>
      <c r="C443" s="65"/>
      <c r="D443" s="65"/>
      <c r="E443" s="65"/>
      <c r="F443" s="66"/>
      <c r="G443" s="67"/>
      <c r="H443" s="353"/>
      <c r="I443" s="303"/>
      <c r="J443" s="4"/>
      <c r="K443" s="13"/>
    </row>
    <row r="444" spans="1:11" s="6" customFormat="1" ht="63.5" customHeight="1" x14ac:dyDescent="0.35">
      <c r="B444" s="32" t="s">
        <v>0</v>
      </c>
      <c r="C444" s="32" t="s">
        <v>1</v>
      </c>
      <c r="D444" s="32" t="s">
        <v>2</v>
      </c>
      <c r="E444" s="32" t="s">
        <v>3</v>
      </c>
      <c r="F444" s="32" t="s">
        <v>4</v>
      </c>
      <c r="G444" s="33" t="s">
        <v>5</v>
      </c>
      <c r="H444" s="354" t="s">
        <v>6</v>
      </c>
      <c r="I444" s="312" t="s">
        <v>7</v>
      </c>
      <c r="J444" s="7"/>
      <c r="K444" s="13"/>
    </row>
    <row r="445" spans="1:11" s="6" customFormat="1" ht="24" customHeight="1" x14ac:dyDescent="0.35">
      <c r="A445" s="6">
        <v>445</v>
      </c>
      <c r="B445" s="34" t="s">
        <v>277</v>
      </c>
      <c r="C445" s="37"/>
      <c r="D445" s="36"/>
      <c r="E445" s="37" t="s">
        <v>278</v>
      </c>
      <c r="F445" s="46"/>
      <c r="G445" s="38"/>
      <c r="H445" s="26"/>
      <c r="I445" s="307"/>
      <c r="J445" s="7"/>
      <c r="K445" s="13"/>
    </row>
    <row r="446" spans="1:11" s="6" customFormat="1" ht="12" customHeight="1" x14ac:dyDescent="0.35">
      <c r="B446" s="39"/>
      <c r="C446" s="40"/>
      <c r="D446" s="40"/>
      <c r="E446" s="40"/>
      <c r="F446" s="36"/>
      <c r="G446" s="38"/>
      <c r="H446" s="26"/>
      <c r="I446" s="307"/>
      <c r="J446" s="7"/>
      <c r="K446" s="13"/>
    </row>
    <row r="447" spans="1:11" s="6" customFormat="1" ht="24" customHeight="1" x14ac:dyDescent="0.35">
      <c r="A447" s="6">
        <v>448</v>
      </c>
      <c r="B447" s="34" t="s">
        <v>279</v>
      </c>
      <c r="C447" s="35" t="s">
        <v>280</v>
      </c>
      <c r="D447" s="36"/>
      <c r="E447" s="37" t="s">
        <v>281</v>
      </c>
      <c r="F447" s="46"/>
      <c r="G447" s="38"/>
      <c r="H447" s="26"/>
      <c r="I447" s="307"/>
      <c r="J447" s="7"/>
      <c r="K447" s="13"/>
    </row>
    <row r="448" spans="1:11" s="6" customFormat="1" ht="12" customHeight="1" x14ac:dyDescent="0.35">
      <c r="B448" s="39"/>
      <c r="C448" s="40"/>
      <c r="D448" s="40"/>
      <c r="E448" s="40"/>
      <c r="F448" s="36"/>
      <c r="G448" s="38"/>
      <c r="H448" s="26"/>
      <c r="I448" s="307"/>
      <c r="J448" s="7"/>
      <c r="K448" s="13"/>
    </row>
    <row r="449" spans="1:11" s="6" customFormat="1" ht="24" customHeight="1" x14ac:dyDescent="0.35">
      <c r="A449" s="6">
        <v>449</v>
      </c>
      <c r="B449" s="34"/>
      <c r="C449" s="37" t="s">
        <v>193</v>
      </c>
      <c r="D449" s="36"/>
      <c r="E449" s="37" t="s">
        <v>282</v>
      </c>
      <c r="F449" s="46"/>
      <c r="G449" s="38"/>
      <c r="H449" s="26"/>
      <c r="I449" s="307"/>
      <c r="J449" s="7"/>
      <c r="K449" s="13"/>
    </row>
    <row r="450" spans="1:11" s="6" customFormat="1" ht="12" customHeight="1" x14ac:dyDescent="0.35">
      <c r="B450" s="39"/>
      <c r="C450" s="40"/>
      <c r="D450" s="40"/>
      <c r="E450" s="40"/>
      <c r="F450" s="36"/>
      <c r="G450" s="38"/>
      <c r="H450" s="26"/>
      <c r="I450" s="307"/>
      <c r="J450" s="7"/>
      <c r="K450" s="13"/>
    </row>
    <row r="451" spans="1:11" s="6" customFormat="1" ht="24" customHeight="1" x14ac:dyDescent="0.35">
      <c r="A451" s="6">
        <v>450</v>
      </c>
      <c r="B451" s="34"/>
      <c r="C451" s="37"/>
      <c r="D451" s="36"/>
      <c r="E451" s="37" t="s">
        <v>452</v>
      </c>
      <c r="F451" s="46"/>
      <c r="G451" s="38"/>
      <c r="H451" s="26"/>
      <c r="I451" s="307"/>
      <c r="J451" s="7"/>
      <c r="K451" s="13"/>
    </row>
    <row r="452" spans="1:11" s="6" customFormat="1" ht="12" customHeight="1" x14ac:dyDescent="0.35">
      <c r="B452" s="39"/>
      <c r="C452" s="40"/>
      <c r="D452" s="40"/>
      <c r="E452" s="40"/>
      <c r="F452" s="36"/>
      <c r="G452" s="38"/>
      <c r="H452" s="26"/>
      <c r="I452" s="307"/>
      <c r="J452" s="7"/>
      <c r="K452" s="13"/>
    </row>
    <row r="453" spans="1:11" s="6" customFormat="1" ht="12" customHeight="1" x14ac:dyDescent="0.35">
      <c r="A453" s="6">
        <v>451</v>
      </c>
      <c r="B453" s="34" t="s">
        <v>283</v>
      </c>
      <c r="C453" s="37"/>
      <c r="D453" s="36"/>
      <c r="E453" s="37" t="s">
        <v>284</v>
      </c>
      <c r="F453" s="46" t="s">
        <v>212</v>
      </c>
      <c r="G453" s="38">
        <v>10</v>
      </c>
      <c r="H453" s="23"/>
      <c r="I453" s="307">
        <f>H453*G453</f>
        <v>0</v>
      </c>
      <c r="J453" s="7"/>
      <c r="K453" s="13"/>
    </row>
    <row r="454" spans="1:11" s="6" customFormat="1" ht="12" customHeight="1" x14ac:dyDescent="0.35">
      <c r="B454" s="39"/>
      <c r="C454" s="40"/>
      <c r="D454" s="40"/>
      <c r="E454" s="40"/>
      <c r="F454" s="36"/>
      <c r="G454" s="38"/>
      <c r="H454" s="23"/>
      <c r="I454" s="307"/>
      <c r="J454" s="7"/>
      <c r="K454" s="13"/>
    </row>
    <row r="455" spans="1:11" s="6" customFormat="1" ht="12" customHeight="1" x14ac:dyDescent="0.35">
      <c r="A455" s="6">
        <v>874</v>
      </c>
      <c r="B455" s="34" t="s">
        <v>285</v>
      </c>
      <c r="C455" s="37"/>
      <c r="D455" s="36"/>
      <c r="E455" s="37" t="s">
        <v>286</v>
      </c>
      <c r="F455" s="46" t="s">
        <v>212</v>
      </c>
      <c r="G455" s="38">
        <v>30</v>
      </c>
      <c r="H455" s="23"/>
      <c r="I455" s="307">
        <f>H455*G455</f>
        <v>0</v>
      </c>
      <c r="J455" s="7"/>
      <c r="K455" s="13"/>
    </row>
    <row r="456" spans="1:11" s="6" customFormat="1" ht="12" customHeight="1" x14ac:dyDescent="0.35">
      <c r="B456" s="39"/>
      <c r="C456" s="40"/>
      <c r="D456" s="40"/>
      <c r="E456" s="40"/>
      <c r="F456" s="36"/>
      <c r="G456" s="38"/>
      <c r="H456" s="23"/>
      <c r="I456" s="307"/>
      <c r="J456" s="7"/>
      <c r="K456" s="13"/>
    </row>
    <row r="457" spans="1:11" s="6" customFormat="1" ht="12" customHeight="1" x14ac:dyDescent="0.35">
      <c r="B457" s="39"/>
      <c r="C457" s="40"/>
      <c r="D457" s="40"/>
      <c r="E457" s="40" t="s">
        <v>663</v>
      </c>
      <c r="F457" s="36" t="s">
        <v>212</v>
      </c>
      <c r="G457" s="38">
        <v>150</v>
      </c>
      <c r="H457" s="23"/>
      <c r="I457" s="307">
        <f>H457*G457</f>
        <v>0</v>
      </c>
      <c r="J457" s="7"/>
      <c r="K457" s="13"/>
    </row>
    <row r="458" spans="1:11" s="6" customFormat="1" ht="12" customHeight="1" x14ac:dyDescent="0.35">
      <c r="B458" s="39"/>
      <c r="C458" s="40"/>
      <c r="D458" s="40"/>
      <c r="E458" s="40"/>
      <c r="F458" s="36"/>
      <c r="G458" s="38"/>
      <c r="H458" s="26"/>
      <c r="I458" s="307"/>
      <c r="J458" s="7"/>
      <c r="K458" s="13"/>
    </row>
    <row r="459" spans="1:11" s="6" customFormat="1" ht="12" customHeight="1" x14ac:dyDescent="0.35">
      <c r="B459" s="39"/>
      <c r="C459" s="40"/>
      <c r="D459" s="40"/>
      <c r="E459" s="40"/>
      <c r="F459" s="36"/>
      <c r="G459" s="38"/>
      <c r="H459" s="26"/>
      <c r="I459" s="307"/>
      <c r="J459" s="7"/>
      <c r="K459" s="13"/>
    </row>
    <row r="460" spans="1:11" s="6" customFormat="1" ht="12" customHeight="1" x14ac:dyDescent="0.35">
      <c r="A460" s="6">
        <v>467</v>
      </c>
      <c r="B460" s="34" t="s">
        <v>287</v>
      </c>
      <c r="C460" s="37" t="s">
        <v>216</v>
      </c>
      <c r="D460" s="36"/>
      <c r="E460" s="37" t="s">
        <v>288</v>
      </c>
      <c r="F460" s="46"/>
      <c r="G460" s="38"/>
      <c r="H460" s="26"/>
      <c r="I460" s="307"/>
      <c r="J460" s="7"/>
      <c r="K460" s="13"/>
    </row>
    <row r="461" spans="1:11" s="6" customFormat="1" ht="12" customHeight="1" x14ac:dyDescent="0.35">
      <c r="B461" s="39"/>
      <c r="C461" s="40"/>
      <c r="D461" s="40"/>
      <c r="E461" s="40"/>
      <c r="F461" s="36"/>
      <c r="G461" s="38"/>
      <c r="H461" s="26"/>
      <c r="I461" s="307"/>
      <c r="J461" s="7"/>
      <c r="K461" s="13"/>
    </row>
    <row r="462" spans="1:11" s="6" customFormat="1" ht="23" x14ac:dyDescent="0.35">
      <c r="A462" s="6">
        <v>949</v>
      </c>
      <c r="B462" s="34"/>
      <c r="C462" s="37"/>
      <c r="D462" s="36"/>
      <c r="E462" s="37" t="s">
        <v>652</v>
      </c>
      <c r="F462" s="46"/>
      <c r="G462" s="38"/>
      <c r="H462" s="26"/>
      <c r="I462" s="307"/>
      <c r="J462" s="7"/>
      <c r="K462" s="13"/>
    </row>
    <row r="463" spans="1:11" s="6" customFormat="1" ht="12" customHeight="1" x14ac:dyDescent="0.35">
      <c r="B463" s="39"/>
      <c r="C463" s="40"/>
      <c r="D463" s="40"/>
      <c r="E463" s="40"/>
      <c r="F463" s="36"/>
      <c r="G463" s="38"/>
      <c r="H463" s="26"/>
      <c r="I463" s="307"/>
      <c r="J463" s="7"/>
      <c r="K463" s="13"/>
    </row>
    <row r="464" spans="1:11" s="6" customFormat="1" ht="12" customHeight="1" x14ac:dyDescent="0.35">
      <c r="A464" s="6">
        <v>468</v>
      </c>
      <c r="B464" s="34"/>
      <c r="C464" s="37"/>
      <c r="D464" s="36" t="s">
        <v>179</v>
      </c>
      <c r="E464" s="37" t="s">
        <v>455</v>
      </c>
      <c r="F464" s="46"/>
      <c r="G464" s="38"/>
      <c r="H464" s="26"/>
      <c r="I464" s="307"/>
      <c r="J464" s="7"/>
      <c r="K464" s="13"/>
    </row>
    <row r="465" spans="1:11" s="6" customFormat="1" ht="12" customHeight="1" x14ac:dyDescent="0.35">
      <c r="B465" s="39"/>
      <c r="C465" s="40"/>
      <c r="D465" s="40"/>
      <c r="E465" s="40"/>
      <c r="F465" s="36"/>
      <c r="G465" s="38"/>
      <c r="H465" s="26"/>
      <c r="I465" s="307"/>
      <c r="J465" s="7"/>
      <c r="K465" s="13"/>
    </row>
    <row r="466" spans="1:11" s="6" customFormat="1" ht="12" customHeight="1" x14ac:dyDescent="0.35">
      <c r="A466" s="6">
        <v>746</v>
      </c>
      <c r="B466" s="34" t="s">
        <v>289</v>
      </c>
      <c r="C466" s="37"/>
      <c r="D466" s="36"/>
      <c r="E466" s="37" t="s">
        <v>453</v>
      </c>
      <c r="F466" s="46" t="s">
        <v>200</v>
      </c>
      <c r="G466" s="38">
        <v>2</v>
      </c>
      <c r="H466" s="23"/>
      <c r="I466" s="307">
        <f>H466*G466</f>
        <v>0</v>
      </c>
      <c r="J466" s="7"/>
      <c r="K466" s="13"/>
    </row>
    <row r="467" spans="1:11" s="6" customFormat="1" ht="12" customHeight="1" x14ac:dyDescent="0.35">
      <c r="B467" s="39"/>
      <c r="C467" s="40"/>
      <c r="D467" s="40"/>
      <c r="E467" s="40"/>
      <c r="F467" s="36"/>
      <c r="G467" s="38"/>
      <c r="H467" s="23"/>
      <c r="I467" s="307"/>
      <c r="J467" s="7"/>
      <c r="K467" s="13"/>
    </row>
    <row r="468" spans="1:11" s="6" customFormat="1" ht="12" customHeight="1" x14ac:dyDescent="0.35">
      <c r="A468" s="6">
        <v>751</v>
      </c>
      <c r="B468" s="34"/>
      <c r="C468" s="37"/>
      <c r="D468" s="36" t="s">
        <v>179</v>
      </c>
      <c r="E468" s="37" t="s">
        <v>456</v>
      </c>
      <c r="F468" s="46"/>
      <c r="G468" s="38"/>
      <c r="H468" s="23"/>
      <c r="I468" s="307"/>
      <c r="J468" s="7"/>
      <c r="K468" s="13"/>
    </row>
    <row r="469" spans="1:11" s="6" customFormat="1" ht="12" customHeight="1" x14ac:dyDescent="0.35">
      <c r="B469" s="39"/>
      <c r="C469" s="40"/>
      <c r="D469" s="40"/>
      <c r="E469" s="40"/>
      <c r="F469" s="36"/>
      <c r="G469" s="38"/>
      <c r="H469" s="23"/>
      <c r="I469" s="307"/>
      <c r="J469" s="7"/>
      <c r="K469" s="13"/>
    </row>
    <row r="470" spans="1:11" s="6" customFormat="1" ht="12" customHeight="1" x14ac:dyDescent="0.35">
      <c r="A470" s="6">
        <v>753</v>
      </c>
      <c r="B470" s="34" t="s">
        <v>290</v>
      </c>
      <c r="C470" s="37"/>
      <c r="D470" s="36"/>
      <c r="E470" s="37" t="s">
        <v>453</v>
      </c>
      <c r="F470" s="46" t="s">
        <v>200</v>
      </c>
      <c r="G470" s="38" t="s">
        <v>699</v>
      </c>
      <c r="H470" s="23"/>
      <c r="I470" s="307"/>
      <c r="J470" s="7"/>
      <c r="K470" s="13"/>
    </row>
    <row r="471" spans="1:11" s="6" customFormat="1" ht="12" customHeight="1" x14ac:dyDescent="0.35">
      <c r="B471" s="39"/>
      <c r="C471" s="40"/>
      <c r="D471" s="40"/>
      <c r="E471" s="40"/>
      <c r="F471" s="36"/>
      <c r="G471" s="38"/>
      <c r="H471" s="23"/>
      <c r="I471" s="307"/>
      <c r="J471" s="7"/>
      <c r="K471" s="13"/>
    </row>
    <row r="472" spans="1:11" s="6" customFormat="1" ht="12" customHeight="1" x14ac:dyDescent="0.35">
      <c r="B472" s="39"/>
      <c r="C472" s="40"/>
      <c r="D472" s="40"/>
      <c r="E472" s="40"/>
      <c r="F472" s="36"/>
      <c r="G472" s="38"/>
      <c r="H472" s="23"/>
      <c r="I472" s="307"/>
      <c r="J472" s="7"/>
      <c r="K472" s="13"/>
    </row>
    <row r="473" spans="1:11" s="6" customFormat="1" ht="12" customHeight="1" x14ac:dyDescent="0.35">
      <c r="A473" s="6">
        <v>756</v>
      </c>
      <c r="B473" s="34" t="s">
        <v>291</v>
      </c>
      <c r="C473" s="37"/>
      <c r="D473" s="36"/>
      <c r="E473" s="37" t="s">
        <v>453</v>
      </c>
      <c r="F473" s="46" t="s">
        <v>200</v>
      </c>
      <c r="G473" s="38" t="s">
        <v>699</v>
      </c>
      <c r="H473" s="23"/>
      <c r="I473" s="307"/>
      <c r="J473" s="7"/>
      <c r="K473" s="13"/>
    </row>
    <row r="474" spans="1:11" s="6" customFormat="1" ht="12" customHeight="1" x14ac:dyDescent="0.35">
      <c r="B474" s="39"/>
      <c r="C474" s="40"/>
      <c r="D474" s="40"/>
      <c r="E474" s="40"/>
      <c r="F474" s="36"/>
      <c r="G474" s="38"/>
      <c r="H474" s="23"/>
      <c r="I474" s="307"/>
      <c r="J474" s="7"/>
      <c r="K474" s="13"/>
    </row>
    <row r="475" spans="1:11" s="6" customFormat="1" ht="24" customHeight="1" x14ac:dyDescent="0.35">
      <c r="A475" s="6">
        <v>878</v>
      </c>
      <c r="B475" s="34" t="s">
        <v>292</v>
      </c>
      <c r="C475" s="37" t="s">
        <v>488</v>
      </c>
      <c r="D475" s="36" t="s">
        <v>179</v>
      </c>
      <c r="E475" s="37" t="s">
        <v>318</v>
      </c>
      <c r="F475" s="46" t="s">
        <v>200</v>
      </c>
      <c r="G475" s="38">
        <v>1</v>
      </c>
      <c r="H475" s="23"/>
      <c r="I475" s="307">
        <f>H475*G475</f>
        <v>0</v>
      </c>
      <c r="J475" s="7"/>
      <c r="K475" s="13"/>
    </row>
    <row r="476" spans="1:11" s="6" customFormat="1" ht="11.5" x14ac:dyDescent="0.35">
      <c r="B476" s="34"/>
      <c r="C476" s="37"/>
      <c r="D476" s="36"/>
      <c r="E476" s="37"/>
      <c r="F476" s="46"/>
      <c r="G476" s="38"/>
      <c r="H476" s="23"/>
      <c r="I476" s="307"/>
      <c r="J476" s="7"/>
      <c r="K476" s="13"/>
    </row>
    <row r="477" spans="1:11" s="6" customFormat="1" ht="11.5" x14ac:dyDescent="0.35">
      <c r="A477" s="6">
        <v>794</v>
      </c>
      <c r="B477" s="34" t="s">
        <v>293</v>
      </c>
      <c r="C477" s="37"/>
      <c r="D477" s="36"/>
      <c r="E477" s="37" t="s">
        <v>294</v>
      </c>
      <c r="F477" s="46"/>
      <c r="G477" s="38"/>
      <c r="H477" s="23"/>
      <c r="I477" s="307"/>
      <c r="J477" s="7"/>
      <c r="K477" s="13"/>
    </row>
    <row r="478" spans="1:11" s="6" customFormat="1" ht="11.5" x14ac:dyDescent="0.35">
      <c r="B478" s="39"/>
      <c r="C478" s="40"/>
      <c r="D478" s="40"/>
      <c r="E478" s="40"/>
      <c r="F478" s="36"/>
      <c r="G478" s="38"/>
      <c r="H478" s="23"/>
      <c r="I478" s="307"/>
      <c r="J478" s="7"/>
      <c r="K478" s="13"/>
    </row>
    <row r="479" spans="1:11" s="6" customFormat="1" ht="23" x14ac:dyDescent="0.35">
      <c r="B479" s="34"/>
      <c r="C479" s="37" t="s">
        <v>216</v>
      </c>
      <c r="D479" s="36" t="s">
        <v>179</v>
      </c>
      <c r="E479" s="37" t="s">
        <v>653</v>
      </c>
      <c r="F479" s="46"/>
      <c r="G479" s="38"/>
      <c r="H479" s="23"/>
      <c r="I479" s="307"/>
      <c r="J479" s="7"/>
      <c r="K479" s="13"/>
    </row>
    <row r="480" spans="1:11" s="6" customFormat="1" ht="11.5" x14ac:dyDescent="0.35">
      <c r="B480" s="39"/>
      <c r="C480" s="40"/>
      <c r="D480" s="40"/>
      <c r="E480" s="40"/>
      <c r="F480" s="36"/>
      <c r="G480" s="38"/>
      <c r="H480" s="23"/>
      <c r="I480" s="307"/>
      <c r="J480" s="7"/>
      <c r="K480" s="13"/>
    </row>
    <row r="481" spans="1:11" s="6" customFormat="1" ht="11.5" x14ac:dyDescent="0.35">
      <c r="B481" s="34" t="s">
        <v>295</v>
      </c>
      <c r="C481" s="37"/>
      <c r="D481" s="36"/>
      <c r="E481" s="37" t="s">
        <v>454</v>
      </c>
      <c r="F481" s="46" t="s">
        <v>200</v>
      </c>
      <c r="G481" s="38">
        <v>6</v>
      </c>
      <c r="H481" s="23"/>
      <c r="I481" s="307">
        <f>H481*G481</f>
        <v>0</v>
      </c>
      <c r="J481" s="7"/>
      <c r="K481" s="13"/>
    </row>
    <row r="482" spans="1:11" s="6" customFormat="1" ht="11.5" x14ac:dyDescent="0.35">
      <c r="B482" s="34"/>
      <c r="C482" s="37"/>
      <c r="D482" s="36"/>
      <c r="E482" s="37"/>
      <c r="F482" s="46"/>
      <c r="G482" s="38"/>
      <c r="H482" s="26"/>
      <c r="I482" s="307"/>
      <c r="J482" s="7"/>
      <c r="K482" s="13"/>
    </row>
    <row r="483" spans="1:11" s="6" customFormat="1" ht="11.5" x14ac:dyDescent="0.35">
      <c r="B483" s="34"/>
      <c r="C483" s="37"/>
      <c r="D483" s="36"/>
      <c r="E483" s="37" t="s">
        <v>700</v>
      </c>
      <c r="F483" s="46"/>
      <c r="G483" s="38"/>
      <c r="H483" s="26"/>
      <c r="I483" s="307"/>
      <c r="J483" s="7"/>
      <c r="K483" s="13"/>
    </row>
    <row r="484" spans="1:11" s="6" customFormat="1" ht="12" customHeight="1" x14ac:dyDescent="0.35">
      <c r="A484" s="6">
        <v>798</v>
      </c>
      <c r="B484" s="34"/>
      <c r="C484" s="37"/>
      <c r="D484" s="36"/>
      <c r="E484" s="37"/>
      <c r="F484" s="46"/>
      <c r="G484" s="38"/>
      <c r="H484" s="26"/>
      <c r="I484" s="307"/>
      <c r="J484" s="7"/>
      <c r="K484" s="13"/>
    </row>
    <row r="485" spans="1:11" s="6" customFormat="1" ht="12" customHeight="1" x14ac:dyDescent="0.35">
      <c r="B485" s="34" t="s">
        <v>296</v>
      </c>
      <c r="C485" s="37"/>
      <c r="D485" s="36"/>
      <c r="E485" s="37" t="s">
        <v>701</v>
      </c>
      <c r="F485" s="46" t="s">
        <v>200</v>
      </c>
      <c r="G485" s="38">
        <v>2</v>
      </c>
      <c r="H485" s="23"/>
      <c r="I485" s="307">
        <f t="shared" ref="I485" si="38">H485*G485</f>
        <v>0</v>
      </c>
      <c r="J485" s="7"/>
      <c r="K485" s="13"/>
    </row>
    <row r="486" spans="1:11" s="6" customFormat="1" ht="12" customHeight="1" x14ac:dyDescent="0.35">
      <c r="B486" s="34"/>
      <c r="C486" s="37"/>
      <c r="D486" s="36"/>
      <c r="E486" s="37"/>
      <c r="F486" s="46"/>
      <c r="G486" s="38"/>
      <c r="H486" s="23"/>
      <c r="I486" s="307"/>
      <c r="J486" s="7"/>
      <c r="K486" s="13"/>
    </row>
    <row r="487" spans="1:11" s="6" customFormat="1" ht="12" customHeight="1" x14ac:dyDescent="0.35">
      <c r="B487" s="34"/>
      <c r="C487" s="37"/>
      <c r="D487" s="36"/>
      <c r="E487" s="37"/>
      <c r="F487" s="46"/>
      <c r="G487" s="38"/>
      <c r="H487" s="23"/>
      <c r="I487" s="307"/>
      <c r="J487" s="7"/>
      <c r="K487" s="13"/>
    </row>
    <row r="488" spans="1:11" s="6" customFormat="1" ht="12" customHeight="1" x14ac:dyDescent="0.35">
      <c r="B488" s="34"/>
      <c r="C488" s="37"/>
      <c r="D488" s="36"/>
      <c r="E488" s="37"/>
      <c r="F488" s="46"/>
      <c r="G488" s="38"/>
      <c r="H488" s="23"/>
      <c r="I488" s="307"/>
      <c r="J488" s="7"/>
      <c r="K488" s="13"/>
    </row>
    <row r="489" spans="1:11" s="6" customFormat="1" ht="12" customHeight="1" x14ac:dyDescent="0.35">
      <c r="B489" s="34"/>
      <c r="C489" s="37"/>
      <c r="D489" s="36"/>
      <c r="E489" s="37"/>
      <c r="F489" s="46"/>
      <c r="G489" s="38"/>
      <c r="H489" s="26"/>
      <c r="I489" s="307"/>
      <c r="J489" s="7"/>
      <c r="K489" s="13"/>
    </row>
    <row r="490" spans="1:11" s="6" customFormat="1" ht="12" customHeight="1" x14ac:dyDescent="0.35">
      <c r="B490" s="34"/>
      <c r="C490" s="37"/>
      <c r="D490" s="36"/>
      <c r="E490" s="37"/>
      <c r="F490" s="46"/>
      <c r="G490" s="38"/>
      <c r="H490" s="26"/>
      <c r="I490" s="307"/>
      <c r="J490" s="7"/>
      <c r="K490" s="13"/>
    </row>
    <row r="491" spans="1:11" s="6" customFormat="1" ht="12" customHeight="1" x14ac:dyDescent="0.35">
      <c r="B491" s="39"/>
      <c r="C491" s="40"/>
      <c r="D491" s="40"/>
      <c r="E491" s="40"/>
      <c r="F491" s="36"/>
      <c r="G491" s="38"/>
      <c r="H491" s="26"/>
      <c r="I491" s="307"/>
      <c r="J491" s="7"/>
      <c r="K491" s="13"/>
    </row>
    <row r="492" spans="1:11" s="6" customFormat="1" ht="12" customHeight="1" x14ac:dyDescent="0.35">
      <c r="A492" s="6">
        <v>800</v>
      </c>
      <c r="B492" s="34"/>
      <c r="C492" s="37"/>
      <c r="D492" s="36"/>
      <c r="E492" s="37"/>
      <c r="F492" s="46"/>
      <c r="G492" s="38"/>
      <c r="H492" s="26"/>
      <c r="I492" s="307"/>
      <c r="J492" s="7"/>
      <c r="K492" s="13"/>
    </row>
    <row r="493" spans="1:11" s="6" customFormat="1" ht="12" customHeight="1" x14ac:dyDescent="0.35">
      <c r="B493" s="39"/>
      <c r="C493" s="40"/>
      <c r="D493" s="40"/>
      <c r="E493" s="40"/>
      <c r="F493" s="36"/>
      <c r="G493" s="38"/>
      <c r="H493" s="26"/>
      <c r="I493" s="307"/>
      <c r="J493" s="7"/>
      <c r="K493" s="13"/>
    </row>
    <row r="494" spans="1:11" s="11" customFormat="1" ht="20" customHeight="1" x14ac:dyDescent="0.35">
      <c r="B494" s="47" t="s">
        <v>65</v>
      </c>
      <c r="C494" s="47"/>
      <c r="D494" s="48"/>
      <c r="E494" s="49"/>
      <c r="F494" s="50"/>
      <c r="G494" s="51"/>
      <c r="H494" s="350"/>
      <c r="I494" s="310">
        <f>SUM(I445:I493)</f>
        <v>0</v>
      </c>
      <c r="J494" s="12"/>
      <c r="K494" s="13"/>
    </row>
    <row r="495" spans="1:11" s="11" customFormat="1" ht="20" customHeight="1" x14ac:dyDescent="0.25">
      <c r="B495" s="52" t="s">
        <v>695</v>
      </c>
      <c r="C495" s="53"/>
      <c r="D495" s="54"/>
      <c r="E495" s="55"/>
      <c r="F495" s="56"/>
      <c r="G495" s="57"/>
      <c r="H495" s="351"/>
      <c r="I495" s="311"/>
      <c r="J495" s="12"/>
      <c r="K495" s="13"/>
    </row>
    <row r="496" spans="1:11" s="1" customFormat="1" ht="15" customHeight="1" x14ac:dyDescent="0.3">
      <c r="B496" s="58" t="s">
        <v>662</v>
      </c>
      <c r="C496" s="68"/>
      <c r="D496" s="68"/>
      <c r="E496" s="68"/>
      <c r="F496" s="69"/>
      <c r="G496" s="70"/>
      <c r="H496" s="355"/>
      <c r="I496" s="313"/>
      <c r="J496" s="2"/>
      <c r="K496" s="13"/>
    </row>
    <row r="497" spans="1:11" s="5" customFormat="1" ht="15" customHeight="1" x14ac:dyDescent="0.3">
      <c r="B497" s="64" t="s">
        <v>505</v>
      </c>
      <c r="C497" s="65"/>
      <c r="D497" s="65"/>
      <c r="E497" s="65"/>
      <c r="F497" s="66"/>
      <c r="G497" s="67"/>
      <c r="H497" s="353"/>
      <c r="I497" s="303"/>
      <c r="J497" s="4"/>
      <c r="K497" s="13"/>
    </row>
    <row r="498" spans="1:11" s="6" customFormat="1" ht="63.5" customHeight="1" x14ac:dyDescent="0.35">
      <c r="B498" s="32" t="s">
        <v>0</v>
      </c>
      <c r="C498" s="32" t="s">
        <v>1</v>
      </c>
      <c r="D498" s="32" t="s">
        <v>2</v>
      </c>
      <c r="E498" s="32" t="s">
        <v>3</v>
      </c>
      <c r="F498" s="32" t="s">
        <v>4</v>
      </c>
      <c r="G498" s="33" t="s">
        <v>5</v>
      </c>
      <c r="H498" s="354" t="s">
        <v>6</v>
      </c>
      <c r="I498" s="312" t="s">
        <v>7</v>
      </c>
      <c r="J498" s="7"/>
      <c r="K498" s="13"/>
    </row>
    <row r="499" spans="1:11" s="11" customFormat="1" ht="20" customHeight="1" x14ac:dyDescent="0.35">
      <c r="B499" s="47" t="s">
        <v>66</v>
      </c>
      <c r="C499" s="47"/>
      <c r="D499" s="48"/>
      <c r="E499" s="49"/>
      <c r="F499" s="50"/>
      <c r="G499" s="51"/>
      <c r="H499" s="350"/>
      <c r="I499" s="310">
        <f>I494</f>
        <v>0</v>
      </c>
      <c r="J499" s="12"/>
      <c r="K499" s="13"/>
    </row>
    <row r="500" spans="1:11" s="6" customFormat="1" ht="12" customHeight="1" x14ac:dyDescent="0.35">
      <c r="A500" s="6">
        <v>801</v>
      </c>
      <c r="B500" s="34"/>
      <c r="C500" s="37"/>
      <c r="D500" s="36"/>
      <c r="E500" s="37"/>
      <c r="F500" s="46"/>
      <c r="G500" s="38"/>
      <c r="H500" s="26"/>
      <c r="I500" s="307"/>
      <c r="J500" s="7"/>
      <c r="K500" s="13"/>
    </row>
    <row r="501" spans="1:11" s="6" customFormat="1" ht="12" customHeight="1" x14ac:dyDescent="0.35">
      <c r="A501" s="6">
        <v>810</v>
      </c>
      <c r="B501" s="34" t="s">
        <v>297</v>
      </c>
      <c r="C501" s="37"/>
      <c r="D501" s="36"/>
      <c r="E501" s="37" t="s">
        <v>298</v>
      </c>
      <c r="F501" s="46"/>
      <c r="G501" s="38"/>
      <c r="H501" s="26"/>
      <c r="I501" s="307"/>
      <c r="J501" s="7"/>
      <c r="K501" s="13"/>
    </row>
    <row r="502" spans="1:11" s="6" customFormat="1" ht="12" customHeight="1" x14ac:dyDescent="0.35">
      <c r="B502" s="39"/>
      <c r="C502" s="40"/>
      <c r="D502" s="40"/>
      <c r="E502" s="40"/>
      <c r="F502" s="36"/>
      <c r="G502" s="38"/>
      <c r="H502" s="26"/>
      <c r="I502" s="307"/>
      <c r="J502" s="7"/>
      <c r="K502" s="13"/>
    </row>
    <row r="503" spans="1:11" s="6" customFormat="1" ht="34.5" x14ac:dyDescent="0.35">
      <c r="A503" s="6">
        <v>811</v>
      </c>
      <c r="B503" s="34" t="s">
        <v>299</v>
      </c>
      <c r="C503" s="37" t="s">
        <v>300</v>
      </c>
      <c r="D503" s="36" t="s">
        <v>179</v>
      </c>
      <c r="E503" s="37" t="s">
        <v>458</v>
      </c>
      <c r="F503" s="46" t="s">
        <v>212</v>
      </c>
      <c r="G503" s="38">
        <v>100</v>
      </c>
      <c r="H503" s="23"/>
      <c r="I503" s="307">
        <f>H503*G503</f>
        <v>0</v>
      </c>
      <c r="J503" s="7"/>
      <c r="K503" s="13"/>
    </row>
    <row r="504" spans="1:11" s="6" customFormat="1" ht="12" customHeight="1" x14ac:dyDescent="0.35">
      <c r="B504" s="39"/>
      <c r="C504" s="40"/>
      <c r="D504" s="40"/>
      <c r="E504" s="40"/>
      <c r="F504" s="36"/>
      <c r="G504" s="38"/>
      <c r="H504" s="23"/>
      <c r="I504" s="307"/>
      <c r="J504" s="7"/>
      <c r="K504" s="13"/>
    </row>
    <row r="505" spans="1:11" s="6" customFormat="1" ht="34.5" x14ac:dyDescent="0.35">
      <c r="A505" s="6">
        <v>946</v>
      </c>
      <c r="B505" s="34" t="s">
        <v>301</v>
      </c>
      <c r="C505" s="37" t="s">
        <v>300</v>
      </c>
      <c r="D505" s="36" t="s">
        <v>179</v>
      </c>
      <c r="E505" s="37" t="s">
        <v>511</v>
      </c>
      <c r="F505" s="46" t="s">
        <v>212</v>
      </c>
      <c r="G505" s="38" t="s">
        <v>699</v>
      </c>
      <c r="H505" s="23"/>
      <c r="I505" s="307"/>
      <c r="J505" s="7"/>
      <c r="K505" s="13"/>
    </row>
    <row r="506" spans="1:11" s="6" customFormat="1" ht="12" customHeight="1" x14ac:dyDescent="0.35">
      <c r="B506" s="39"/>
      <c r="C506" s="40"/>
      <c r="D506" s="40"/>
      <c r="E506" s="40"/>
      <c r="F506" s="36"/>
      <c r="G506" s="38"/>
      <c r="H506" s="23"/>
      <c r="I506" s="307"/>
      <c r="J506" s="7"/>
      <c r="K506" s="13"/>
    </row>
    <row r="507" spans="1:11" s="6" customFormat="1" ht="34.5" x14ac:dyDescent="0.35">
      <c r="A507" s="6">
        <v>946</v>
      </c>
      <c r="B507" s="34" t="s">
        <v>302</v>
      </c>
      <c r="C507" s="37" t="s">
        <v>300</v>
      </c>
      <c r="D507" s="36" t="s">
        <v>179</v>
      </c>
      <c r="E507" s="37" t="s">
        <v>460</v>
      </c>
      <c r="F507" s="46" t="s">
        <v>212</v>
      </c>
      <c r="G507" s="38">
        <v>200</v>
      </c>
      <c r="H507" s="23"/>
      <c r="I507" s="307">
        <f>H507*G507</f>
        <v>0</v>
      </c>
      <c r="J507" s="7"/>
      <c r="K507" s="13"/>
    </row>
    <row r="508" spans="1:11" s="6" customFormat="1" ht="12" customHeight="1" x14ac:dyDescent="0.35">
      <c r="B508" s="39"/>
      <c r="C508" s="40"/>
      <c r="D508" s="40"/>
      <c r="E508" s="40"/>
      <c r="F508" s="36"/>
      <c r="G508" s="38"/>
      <c r="H508" s="23"/>
      <c r="I508" s="307"/>
      <c r="J508" s="7"/>
      <c r="K508" s="13"/>
    </row>
    <row r="509" spans="1:11" s="6" customFormat="1" ht="34.5" x14ac:dyDescent="0.35">
      <c r="A509" s="6">
        <v>946</v>
      </c>
      <c r="B509" s="34" t="s">
        <v>462</v>
      </c>
      <c r="C509" s="37" t="s">
        <v>300</v>
      </c>
      <c r="D509" s="36" t="s">
        <v>179</v>
      </c>
      <c r="E509" s="37" t="s">
        <v>459</v>
      </c>
      <c r="F509" s="46" t="s">
        <v>212</v>
      </c>
      <c r="G509" s="38">
        <v>200</v>
      </c>
      <c r="H509" s="23"/>
      <c r="I509" s="307">
        <f>H509*G509</f>
        <v>0</v>
      </c>
      <c r="J509" s="7"/>
      <c r="K509" s="13"/>
    </row>
    <row r="510" spans="1:11" s="6" customFormat="1" ht="12" customHeight="1" x14ac:dyDescent="0.35">
      <c r="B510" s="39"/>
      <c r="C510" s="40"/>
      <c r="D510" s="40"/>
      <c r="E510" s="40"/>
      <c r="F510" s="36"/>
      <c r="G510" s="38"/>
      <c r="H510" s="26"/>
      <c r="I510" s="307"/>
      <c r="J510" s="7"/>
      <c r="K510" s="13"/>
    </row>
    <row r="511" spans="1:11" s="6" customFormat="1" ht="12" customHeight="1" x14ac:dyDescent="0.35">
      <c r="A511" s="6">
        <v>476</v>
      </c>
      <c r="B511" s="34" t="s">
        <v>303</v>
      </c>
      <c r="C511" s="37"/>
      <c r="D511" s="36"/>
      <c r="E511" s="37" t="s">
        <v>304</v>
      </c>
      <c r="F511" s="46"/>
      <c r="G511" s="38"/>
      <c r="H511" s="26"/>
      <c r="I511" s="307"/>
      <c r="J511" s="7"/>
      <c r="K511" s="13"/>
    </row>
    <row r="512" spans="1:11" s="6" customFormat="1" ht="23" x14ac:dyDescent="0.35">
      <c r="B512" s="34"/>
      <c r="C512" s="37"/>
      <c r="D512" s="36"/>
      <c r="E512" s="37" t="s">
        <v>461</v>
      </c>
      <c r="F512" s="46"/>
      <c r="G512" s="38"/>
      <c r="H512" s="26"/>
      <c r="I512" s="307"/>
      <c r="J512" s="7"/>
      <c r="K512" s="13"/>
    </row>
    <row r="513" spans="1:11" s="6" customFormat="1" ht="12" customHeight="1" x14ac:dyDescent="0.35">
      <c r="B513" s="39"/>
      <c r="C513" s="40"/>
      <c r="D513" s="40"/>
      <c r="E513" s="40"/>
      <c r="F513" s="36"/>
      <c r="G513" s="38"/>
      <c r="H513" s="26"/>
      <c r="I513" s="307"/>
      <c r="J513" s="7"/>
      <c r="K513" s="13"/>
    </row>
    <row r="514" spans="1:11" s="6" customFormat="1" ht="12" customHeight="1" x14ac:dyDescent="0.35">
      <c r="A514" s="6">
        <v>477</v>
      </c>
      <c r="B514" s="34" t="s">
        <v>305</v>
      </c>
      <c r="C514" s="37" t="s">
        <v>306</v>
      </c>
      <c r="D514" s="36" t="s">
        <v>179</v>
      </c>
      <c r="E514" s="37" t="s">
        <v>307</v>
      </c>
      <c r="F514" s="46" t="s">
        <v>226</v>
      </c>
      <c r="G514" s="38">
        <v>50</v>
      </c>
      <c r="H514" s="23"/>
      <c r="I514" s="307">
        <f>H514*G514</f>
        <v>0</v>
      </c>
      <c r="J514" s="7"/>
      <c r="K514" s="13"/>
    </row>
    <row r="515" spans="1:11" s="6" customFormat="1" ht="12" customHeight="1" x14ac:dyDescent="0.35">
      <c r="B515" s="39"/>
      <c r="C515" s="40"/>
      <c r="D515" s="40"/>
      <c r="E515" s="40"/>
      <c r="F515" s="36"/>
      <c r="G515" s="38"/>
      <c r="H515" s="23"/>
      <c r="I515" s="307"/>
      <c r="J515" s="7"/>
      <c r="K515" s="13"/>
    </row>
    <row r="516" spans="1:11" s="6" customFormat="1" ht="12" customHeight="1" x14ac:dyDescent="0.35">
      <c r="A516" s="6">
        <v>478</v>
      </c>
      <c r="B516" s="34" t="s">
        <v>308</v>
      </c>
      <c r="C516" s="37"/>
      <c r="D516" s="36" t="s">
        <v>179</v>
      </c>
      <c r="E516" s="37" t="s">
        <v>309</v>
      </c>
      <c r="F516" s="46" t="s">
        <v>226</v>
      </c>
      <c r="G516" s="38">
        <v>100</v>
      </c>
      <c r="H516" s="23"/>
      <c r="I516" s="307">
        <f>H516*G516</f>
        <v>0</v>
      </c>
      <c r="J516" s="7"/>
      <c r="K516" s="13"/>
    </row>
    <row r="517" spans="1:11" s="6" customFormat="1" ht="12" customHeight="1" x14ac:dyDescent="0.35">
      <c r="B517" s="39"/>
      <c r="C517" s="40"/>
      <c r="D517" s="40"/>
      <c r="E517" s="40"/>
      <c r="F517" s="36"/>
      <c r="G517" s="38"/>
      <c r="H517" s="23"/>
      <c r="I517" s="307"/>
      <c r="J517" s="7"/>
      <c r="K517" s="13"/>
    </row>
    <row r="518" spans="1:11" s="6" customFormat="1" ht="24" customHeight="1" x14ac:dyDescent="0.35">
      <c r="A518" s="6">
        <v>480</v>
      </c>
      <c r="B518" s="34" t="s">
        <v>310</v>
      </c>
      <c r="C518" s="37" t="s">
        <v>311</v>
      </c>
      <c r="D518" s="36" t="s">
        <v>179</v>
      </c>
      <c r="E518" s="37" t="s">
        <v>312</v>
      </c>
      <c r="F518" s="46" t="s">
        <v>226</v>
      </c>
      <c r="G518" s="38">
        <v>100</v>
      </c>
      <c r="H518" s="23"/>
      <c r="I518" s="307">
        <f>H518*G518</f>
        <v>0</v>
      </c>
      <c r="J518" s="7"/>
      <c r="K518" s="13"/>
    </row>
    <row r="519" spans="1:11" s="6" customFormat="1" ht="12" customHeight="1" x14ac:dyDescent="0.35">
      <c r="B519" s="39"/>
      <c r="C519" s="40"/>
      <c r="D519" s="40"/>
      <c r="E519" s="40"/>
      <c r="F519" s="36"/>
      <c r="G519" s="38"/>
      <c r="H519" s="23"/>
      <c r="I519" s="307"/>
      <c r="J519" s="7"/>
      <c r="K519" s="13"/>
    </row>
    <row r="520" spans="1:11" s="6" customFormat="1" ht="24" customHeight="1" x14ac:dyDescent="0.35">
      <c r="A520" s="6">
        <v>481</v>
      </c>
      <c r="B520" s="34" t="s">
        <v>313</v>
      </c>
      <c r="C520" s="37" t="s">
        <v>314</v>
      </c>
      <c r="D520" s="36" t="s">
        <v>179</v>
      </c>
      <c r="E520" s="37" t="s">
        <v>463</v>
      </c>
      <c r="F520" s="46" t="s">
        <v>226</v>
      </c>
      <c r="G520" s="38">
        <v>50</v>
      </c>
      <c r="H520" s="23"/>
      <c r="I520" s="307">
        <f>H520*G520</f>
        <v>0</v>
      </c>
      <c r="J520" s="7"/>
      <c r="K520" s="13"/>
    </row>
    <row r="521" spans="1:11" s="6" customFormat="1" ht="12" customHeight="1" x14ac:dyDescent="0.35">
      <c r="B521" s="39"/>
      <c r="C521" s="40"/>
      <c r="D521" s="40"/>
      <c r="E521" s="40"/>
      <c r="F521" s="36"/>
      <c r="G521" s="38"/>
      <c r="H521" s="23"/>
      <c r="I521" s="307"/>
      <c r="J521" s="7"/>
      <c r="K521" s="13"/>
    </row>
    <row r="522" spans="1:11" s="6" customFormat="1" ht="12" customHeight="1" x14ac:dyDescent="0.35">
      <c r="A522" s="6">
        <v>761</v>
      </c>
      <c r="B522" s="34" t="s">
        <v>315</v>
      </c>
      <c r="C522" s="37"/>
      <c r="D522" s="36" t="s">
        <v>179</v>
      </c>
      <c r="E522" s="37" t="s">
        <v>457</v>
      </c>
      <c r="F522" s="46" t="s">
        <v>181</v>
      </c>
      <c r="G522" s="38">
        <v>10</v>
      </c>
      <c r="H522" s="23"/>
      <c r="I522" s="307">
        <f>H522*G522</f>
        <v>0</v>
      </c>
      <c r="J522" s="7"/>
      <c r="K522" s="13"/>
    </row>
    <row r="523" spans="1:11" s="6" customFormat="1" ht="12" customHeight="1" x14ac:dyDescent="0.35">
      <c r="B523" s="39"/>
      <c r="C523" s="40"/>
      <c r="D523" s="40"/>
      <c r="E523" s="40"/>
      <c r="F523" s="36"/>
      <c r="G523" s="38"/>
      <c r="H523" s="23"/>
      <c r="I523" s="307"/>
      <c r="J523" s="7"/>
      <c r="K523" s="13"/>
    </row>
    <row r="524" spans="1:11" s="6" customFormat="1" ht="12" customHeight="1" x14ac:dyDescent="0.35">
      <c r="A524" s="6">
        <v>879</v>
      </c>
      <c r="B524" s="34" t="s">
        <v>316</v>
      </c>
      <c r="C524" s="37"/>
      <c r="D524" s="36"/>
      <c r="E524" s="37" t="s">
        <v>317</v>
      </c>
      <c r="F524" s="46" t="s">
        <v>219</v>
      </c>
      <c r="G524" s="38">
        <v>2</v>
      </c>
      <c r="H524" s="23"/>
      <c r="I524" s="307">
        <f>H524*G524</f>
        <v>0</v>
      </c>
      <c r="J524" s="7"/>
      <c r="K524" s="13"/>
    </row>
    <row r="525" spans="1:11" s="6" customFormat="1" ht="12" customHeight="1" x14ac:dyDescent="0.35">
      <c r="B525" s="39"/>
      <c r="C525" s="40"/>
      <c r="D525" s="40"/>
      <c r="E525" s="40"/>
      <c r="F525" s="36"/>
      <c r="G525" s="38"/>
      <c r="H525" s="26"/>
      <c r="I525" s="307"/>
      <c r="J525" s="7"/>
      <c r="K525" s="13"/>
    </row>
    <row r="526" spans="1:11" s="6" customFormat="1" ht="12" customHeight="1" x14ac:dyDescent="0.35">
      <c r="B526" s="39"/>
      <c r="C526" s="40"/>
      <c r="D526" s="40"/>
      <c r="E526" s="40"/>
      <c r="F526" s="36"/>
      <c r="G526" s="38"/>
      <c r="H526" s="26"/>
      <c r="I526" s="307"/>
      <c r="J526" s="7"/>
      <c r="K526" s="13"/>
    </row>
    <row r="527" spans="1:11" s="6" customFormat="1" ht="12" customHeight="1" x14ac:dyDescent="0.35">
      <c r="A527" s="6">
        <v>802</v>
      </c>
      <c r="B527" s="34"/>
      <c r="C527" s="37"/>
      <c r="D527" s="36"/>
      <c r="E527" s="37"/>
      <c r="F527" s="46"/>
      <c r="G527" s="38"/>
      <c r="H527" s="26"/>
      <c r="I527" s="307"/>
      <c r="J527" s="7"/>
      <c r="K527" s="13"/>
    </row>
    <row r="528" spans="1:11" s="6" customFormat="1" ht="12" customHeight="1" x14ac:dyDescent="0.35">
      <c r="B528" s="39"/>
      <c r="C528" s="40"/>
      <c r="D528" s="40"/>
      <c r="E528" s="40"/>
      <c r="F528" s="36"/>
      <c r="G528" s="38"/>
      <c r="H528" s="26"/>
      <c r="I528" s="307"/>
      <c r="J528" s="7"/>
      <c r="K528" s="13"/>
    </row>
    <row r="529" spans="1:11" s="6" customFormat="1" ht="12" customHeight="1" x14ac:dyDescent="0.35">
      <c r="A529" s="6">
        <v>803</v>
      </c>
      <c r="B529" s="34"/>
      <c r="C529" s="37"/>
      <c r="D529" s="36"/>
      <c r="E529" s="37"/>
      <c r="F529" s="46"/>
      <c r="G529" s="38"/>
      <c r="H529" s="26"/>
      <c r="I529" s="307"/>
      <c r="J529" s="7"/>
      <c r="K529" s="13"/>
    </row>
    <row r="530" spans="1:11" s="6" customFormat="1" ht="12" customHeight="1" x14ac:dyDescent="0.35">
      <c r="A530" s="6">
        <v>804</v>
      </c>
      <c r="B530" s="34"/>
      <c r="C530" s="37"/>
      <c r="D530" s="36"/>
      <c r="E530" s="37"/>
      <c r="F530" s="46"/>
      <c r="G530" s="38"/>
      <c r="H530" s="26"/>
      <c r="I530" s="307"/>
      <c r="J530" s="7"/>
      <c r="K530" s="13"/>
    </row>
    <row r="531" spans="1:11" s="6" customFormat="1" ht="12" customHeight="1" x14ac:dyDescent="0.35">
      <c r="B531" s="39"/>
      <c r="C531" s="40"/>
      <c r="D531" s="40"/>
      <c r="E531" s="40"/>
      <c r="F531" s="36"/>
      <c r="G531" s="38"/>
      <c r="H531" s="26"/>
      <c r="I531" s="307"/>
      <c r="J531" s="7"/>
      <c r="K531" s="13"/>
    </row>
    <row r="532" spans="1:11" s="6" customFormat="1" ht="12" customHeight="1" x14ac:dyDescent="0.35">
      <c r="A532" s="6">
        <v>805</v>
      </c>
      <c r="B532" s="34"/>
      <c r="C532" s="37"/>
      <c r="D532" s="36"/>
      <c r="E532" s="37"/>
      <c r="F532" s="46"/>
      <c r="G532" s="38"/>
      <c r="H532" s="26"/>
      <c r="I532" s="307"/>
      <c r="J532" s="7"/>
      <c r="K532" s="13"/>
    </row>
    <row r="533" spans="1:11" s="6" customFormat="1" ht="12" customHeight="1" x14ac:dyDescent="0.35">
      <c r="B533" s="39"/>
      <c r="C533" s="40"/>
      <c r="D533" s="40"/>
      <c r="E533" s="40"/>
      <c r="F533" s="36"/>
      <c r="G533" s="38"/>
      <c r="H533" s="26"/>
      <c r="I533" s="307"/>
      <c r="J533" s="7"/>
      <c r="K533" s="13"/>
    </row>
    <row r="534" spans="1:11" s="6" customFormat="1" ht="12" customHeight="1" x14ac:dyDescent="0.35">
      <c r="A534" s="6">
        <v>950</v>
      </c>
      <c r="B534" s="34"/>
      <c r="C534" s="37"/>
      <c r="D534" s="36"/>
      <c r="E534" s="37"/>
      <c r="F534" s="46"/>
      <c r="G534" s="38"/>
      <c r="H534" s="26"/>
      <c r="I534" s="307"/>
      <c r="J534" s="7"/>
      <c r="K534" s="13"/>
    </row>
    <row r="535" spans="1:11" s="6" customFormat="1" ht="12" customHeight="1" x14ac:dyDescent="0.35">
      <c r="B535" s="39"/>
      <c r="C535" s="40"/>
      <c r="D535" s="40"/>
      <c r="E535" s="40"/>
      <c r="F535" s="36"/>
      <c r="G535" s="38"/>
      <c r="H535" s="26"/>
      <c r="I535" s="307"/>
      <c r="J535" s="7"/>
      <c r="K535" s="13"/>
    </row>
    <row r="536" spans="1:11" s="6" customFormat="1" ht="11.5" x14ac:dyDescent="0.35">
      <c r="A536" s="6">
        <v>875</v>
      </c>
      <c r="B536" s="34"/>
      <c r="C536" s="37"/>
      <c r="D536" s="36"/>
      <c r="E536" s="40"/>
      <c r="F536" s="46"/>
      <c r="G536" s="38"/>
      <c r="H536" s="26"/>
      <c r="I536" s="307"/>
      <c r="J536" s="7"/>
      <c r="K536" s="13"/>
    </row>
    <row r="537" spans="1:11" s="6" customFormat="1" ht="12" customHeight="1" x14ac:dyDescent="0.35">
      <c r="B537" s="39"/>
      <c r="C537" s="40"/>
      <c r="D537" s="40"/>
      <c r="E537" s="40"/>
      <c r="F537" s="36"/>
      <c r="G537" s="38"/>
      <c r="H537" s="26"/>
      <c r="I537" s="307"/>
      <c r="J537" s="7"/>
      <c r="K537" s="13"/>
    </row>
    <row r="538" spans="1:11" s="6" customFormat="1" ht="12" customHeight="1" x14ac:dyDescent="0.35">
      <c r="A538" s="6">
        <v>876</v>
      </c>
      <c r="B538" s="34"/>
      <c r="C538" s="37"/>
      <c r="D538" s="36"/>
      <c r="E538" s="37"/>
      <c r="F538" s="46"/>
      <c r="G538" s="38"/>
      <c r="H538" s="26"/>
      <c r="I538" s="307"/>
      <c r="J538" s="7"/>
      <c r="K538" s="13"/>
    </row>
    <row r="539" spans="1:11" s="6" customFormat="1" ht="12" customHeight="1" x14ac:dyDescent="0.35">
      <c r="B539" s="39"/>
      <c r="C539" s="40"/>
      <c r="D539" s="40"/>
      <c r="E539" s="40"/>
      <c r="F539" s="36"/>
      <c r="G539" s="38"/>
      <c r="H539" s="26"/>
      <c r="I539" s="307"/>
      <c r="J539" s="7"/>
      <c r="K539" s="13"/>
    </row>
    <row r="540" spans="1:11" s="6" customFormat="1" ht="12" customHeight="1" x14ac:dyDescent="0.35">
      <c r="A540" s="6">
        <v>877</v>
      </c>
      <c r="B540" s="34"/>
      <c r="C540" s="37"/>
      <c r="D540" s="36"/>
      <c r="E540" s="37"/>
      <c r="F540" s="46"/>
      <c r="G540" s="38"/>
      <c r="H540" s="26"/>
      <c r="I540" s="307"/>
      <c r="J540" s="7"/>
      <c r="K540" s="13"/>
    </row>
    <row r="541" spans="1:11" s="6" customFormat="1" ht="12" customHeight="1" x14ac:dyDescent="0.35">
      <c r="B541" s="39"/>
      <c r="C541" s="40"/>
      <c r="D541" s="40"/>
      <c r="E541" s="40"/>
      <c r="F541" s="36"/>
      <c r="G541" s="38"/>
      <c r="H541" s="26"/>
      <c r="I541" s="307"/>
      <c r="J541" s="7"/>
      <c r="K541" s="13"/>
    </row>
    <row r="542" spans="1:11" s="6" customFormat="1" ht="12" customHeight="1" x14ac:dyDescent="0.35">
      <c r="B542" s="39"/>
      <c r="C542" s="40"/>
      <c r="D542" s="40"/>
      <c r="E542" s="40"/>
      <c r="F542" s="36"/>
      <c r="G542" s="38"/>
      <c r="H542" s="26"/>
      <c r="I542" s="307"/>
      <c r="J542" s="7"/>
      <c r="K542" s="13"/>
    </row>
    <row r="543" spans="1:11" s="6" customFormat="1" ht="12" customHeight="1" x14ac:dyDescent="0.35">
      <c r="B543" s="39"/>
      <c r="C543" s="40"/>
      <c r="D543" s="40"/>
      <c r="E543" s="40"/>
      <c r="F543" s="36"/>
      <c r="G543" s="38"/>
      <c r="H543" s="26"/>
      <c r="I543" s="307"/>
      <c r="J543" s="7"/>
      <c r="K543" s="13"/>
    </row>
    <row r="544" spans="1:11" s="11" customFormat="1" ht="20" customHeight="1" x14ac:dyDescent="0.35">
      <c r="B544" s="47" t="s">
        <v>186</v>
      </c>
      <c r="C544" s="47"/>
      <c r="D544" s="48"/>
      <c r="E544" s="49"/>
      <c r="F544" s="50"/>
      <c r="G544" s="51"/>
      <c r="H544" s="350"/>
      <c r="I544" s="310">
        <f>SUM(I499:I543)</f>
        <v>0</v>
      </c>
      <c r="J544" s="12"/>
      <c r="K544" s="13"/>
    </row>
    <row r="545" spans="1:11" s="11" customFormat="1" ht="20" customHeight="1" x14ac:dyDescent="0.25">
      <c r="B545" s="52" t="s">
        <v>697</v>
      </c>
      <c r="C545" s="53"/>
      <c r="D545" s="54"/>
      <c r="E545" s="55"/>
      <c r="F545" s="56"/>
      <c r="G545" s="57"/>
      <c r="H545" s="351"/>
      <c r="I545" s="311"/>
      <c r="J545" s="12"/>
      <c r="K545" s="13"/>
    </row>
    <row r="546" spans="1:11" s="1" customFormat="1" ht="15" customHeight="1" x14ac:dyDescent="0.3">
      <c r="B546" s="58" t="s">
        <v>698</v>
      </c>
      <c r="C546" s="68"/>
      <c r="D546" s="68"/>
      <c r="E546" s="68"/>
      <c r="F546" s="69"/>
      <c r="G546" s="70"/>
      <c r="H546" s="355"/>
      <c r="I546" s="313"/>
      <c r="J546" s="2"/>
      <c r="K546" s="13"/>
    </row>
    <row r="547" spans="1:11" s="5" customFormat="1" ht="15" customHeight="1" x14ac:dyDescent="0.3">
      <c r="B547" s="64" t="s">
        <v>504</v>
      </c>
      <c r="C547" s="65"/>
      <c r="D547" s="65"/>
      <c r="E547" s="65"/>
      <c r="F547" s="66"/>
      <c r="G547" s="67"/>
      <c r="H547" s="353"/>
      <c r="I547" s="303"/>
      <c r="J547" s="4"/>
      <c r="K547" s="13"/>
    </row>
    <row r="548" spans="1:11" s="6" customFormat="1" ht="63.5" customHeight="1" x14ac:dyDescent="0.35">
      <c r="B548" s="32" t="s">
        <v>0</v>
      </c>
      <c r="C548" s="32" t="s">
        <v>1</v>
      </c>
      <c r="D548" s="32" t="s">
        <v>2</v>
      </c>
      <c r="E548" s="32" t="s">
        <v>3</v>
      </c>
      <c r="F548" s="32" t="s">
        <v>4</v>
      </c>
      <c r="G548" s="33" t="s">
        <v>5</v>
      </c>
      <c r="H548" s="354" t="s">
        <v>6</v>
      </c>
      <c r="I548" s="312" t="s">
        <v>7</v>
      </c>
      <c r="J548" s="7"/>
      <c r="K548" s="13"/>
    </row>
    <row r="549" spans="1:11" s="6" customFormat="1" ht="24" customHeight="1" x14ac:dyDescent="0.35">
      <c r="A549" s="6">
        <v>382</v>
      </c>
      <c r="B549" s="34" t="s">
        <v>319</v>
      </c>
      <c r="C549" s="35" t="s">
        <v>320</v>
      </c>
      <c r="D549" s="36"/>
      <c r="E549" s="37" t="s">
        <v>321</v>
      </c>
      <c r="F549" s="46"/>
      <c r="G549" s="38"/>
      <c r="H549" s="26"/>
      <c r="I549" s="307"/>
      <c r="J549" s="7"/>
      <c r="K549" s="13"/>
    </row>
    <row r="550" spans="1:11" s="6" customFormat="1" ht="12" customHeight="1" x14ac:dyDescent="0.35">
      <c r="B550" s="39"/>
      <c r="C550" s="40"/>
      <c r="D550" s="40"/>
      <c r="E550" s="40"/>
      <c r="F550" s="36"/>
      <c r="G550" s="38"/>
      <c r="H550" s="26"/>
      <c r="I550" s="307"/>
      <c r="J550" s="7"/>
      <c r="K550" s="13"/>
    </row>
    <row r="551" spans="1:11" s="6" customFormat="1" ht="12" customHeight="1" x14ac:dyDescent="0.35">
      <c r="A551" s="6">
        <v>387</v>
      </c>
      <c r="B551" s="34" t="s">
        <v>322</v>
      </c>
      <c r="C551" s="37"/>
      <c r="D551" s="36"/>
      <c r="E551" s="37" t="s">
        <v>323</v>
      </c>
      <c r="F551" s="46"/>
      <c r="G551" s="38"/>
      <c r="H551" s="26"/>
      <c r="I551" s="307"/>
      <c r="J551" s="7"/>
      <c r="K551" s="13"/>
    </row>
    <row r="552" spans="1:11" s="6" customFormat="1" ht="12" customHeight="1" x14ac:dyDescent="0.35">
      <c r="B552" s="39"/>
      <c r="C552" s="40"/>
      <c r="D552" s="40"/>
      <c r="E552" s="40"/>
      <c r="F552" s="36"/>
      <c r="G552" s="38"/>
      <c r="H552" s="26"/>
      <c r="I552" s="307"/>
      <c r="J552" s="7"/>
      <c r="K552" s="13"/>
    </row>
    <row r="553" spans="1:11" s="6" customFormat="1" ht="23" x14ac:dyDescent="0.35">
      <c r="A553" s="6">
        <v>392</v>
      </c>
      <c r="B553" s="34"/>
      <c r="C553" s="37" t="s">
        <v>324</v>
      </c>
      <c r="D553" s="36"/>
      <c r="E553" s="37" t="s">
        <v>464</v>
      </c>
      <c r="F553" s="46"/>
      <c r="G553" s="38"/>
      <c r="H553" s="26"/>
      <c r="I553" s="307"/>
      <c r="J553" s="7"/>
      <c r="K553" s="13"/>
    </row>
    <row r="554" spans="1:11" s="6" customFormat="1" ht="12" customHeight="1" x14ac:dyDescent="0.35">
      <c r="B554" s="39"/>
      <c r="C554" s="40"/>
      <c r="D554" s="40"/>
      <c r="E554" s="40"/>
      <c r="F554" s="36"/>
      <c r="G554" s="38"/>
      <c r="H554" s="26"/>
      <c r="I554" s="307"/>
      <c r="J554" s="7"/>
      <c r="K554" s="13"/>
    </row>
    <row r="555" spans="1:11" s="6" customFormat="1" ht="24" customHeight="1" x14ac:dyDescent="0.35">
      <c r="A555" s="6">
        <v>393</v>
      </c>
      <c r="B555" s="34" t="s">
        <v>325</v>
      </c>
      <c r="C555" s="37"/>
      <c r="D555" s="36"/>
      <c r="E555" s="37" t="s">
        <v>465</v>
      </c>
      <c r="F555" s="46" t="s">
        <v>181</v>
      </c>
      <c r="G555" s="38">
        <v>450</v>
      </c>
      <c r="H555" s="363"/>
      <c r="I555" s="307">
        <f>H555*G555</f>
        <v>0</v>
      </c>
      <c r="J555" s="7"/>
      <c r="K555" s="13"/>
    </row>
    <row r="556" spans="1:11" s="6" customFormat="1" ht="12" customHeight="1" x14ac:dyDescent="0.35">
      <c r="B556" s="39"/>
      <c r="C556" s="40"/>
      <c r="D556" s="40"/>
      <c r="E556" s="40"/>
      <c r="F556" s="36"/>
      <c r="G556" s="38"/>
      <c r="H556" s="363"/>
      <c r="I556" s="307"/>
      <c r="J556" s="7"/>
      <c r="K556" s="13"/>
    </row>
    <row r="557" spans="1:11" s="6" customFormat="1" ht="24" customHeight="1" x14ac:dyDescent="0.35">
      <c r="A557" s="6">
        <v>393</v>
      </c>
      <c r="B557" s="34" t="s">
        <v>466</v>
      </c>
      <c r="C557" s="37"/>
      <c r="D557" s="36"/>
      <c r="E557" s="37" t="s">
        <v>468</v>
      </c>
      <c r="F557" s="46" t="s">
        <v>181</v>
      </c>
      <c r="G557" s="38">
        <v>250</v>
      </c>
      <c r="H557" s="363"/>
      <c r="I557" s="307">
        <f>H557*G557</f>
        <v>0</v>
      </c>
      <c r="J557" s="13"/>
    </row>
    <row r="558" spans="1:11" s="6" customFormat="1" ht="12" customHeight="1" x14ac:dyDescent="0.35">
      <c r="B558" s="39"/>
      <c r="C558" s="40"/>
      <c r="D558" s="40"/>
      <c r="E558" s="40"/>
      <c r="F558" s="36"/>
      <c r="G558" s="38"/>
      <c r="H558" s="363"/>
      <c r="I558" s="307"/>
      <c r="J558" s="7"/>
      <c r="K558" s="13"/>
    </row>
    <row r="559" spans="1:11" s="6" customFormat="1" ht="12" customHeight="1" x14ac:dyDescent="0.35">
      <c r="A559" s="6">
        <v>399</v>
      </c>
      <c r="B559" s="34" t="s">
        <v>326</v>
      </c>
      <c r="C559" s="37"/>
      <c r="D559" s="36"/>
      <c r="E559" s="37" t="s">
        <v>327</v>
      </c>
      <c r="F559" s="46"/>
      <c r="G559" s="38"/>
      <c r="H559" s="363"/>
      <c r="I559" s="307"/>
      <c r="J559" s="7"/>
      <c r="K559" s="13"/>
    </row>
    <row r="560" spans="1:11" s="6" customFormat="1" x14ac:dyDescent="0.35">
      <c r="B560" s="34"/>
      <c r="C560" s="37"/>
      <c r="D560" s="36"/>
      <c r="E560" s="37" t="s">
        <v>328</v>
      </c>
      <c r="F560" s="46"/>
      <c r="G560" s="38"/>
      <c r="H560" s="363"/>
      <c r="I560" s="307"/>
      <c r="J560" s="7"/>
      <c r="K560" s="13"/>
    </row>
    <row r="561" spans="1:11" s="6" customFormat="1" ht="12" customHeight="1" x14ac:dyDescent="0.35">
      <c r="B561" s="39"/>
      <c r="C561" s="40"/>
      <c r="D561" s="40"/>
      <c r="E561" s="40"/>
      <c r="F561" s="36"/>
      <c r="G561" s="38"/>
      <c r="H561" s="363"/>
      <c r="I561" s="307"/>
      <c r="J561" s="7"/>
      <c r="K561" s="13"/>
    </row>
    <row r="562" spans="1:11" s="6" customFormat="1" ht="12" customHeight="1" x14ac:dyDescent="0.35">
      <c r="A562" s="6">
        <v>400</v>
      </c>
      <c r="B562" s="34"/>
      <c r="C562" s="37" t="s">
        <v>51</v>
      </c>
      <c r="D562" s="36"/>
      <c r="E562" s="37" t="s">
        <v>329</v>
      </c>
      <c r="F562" s="46"/>
      <c r="G562" s="38"/>
      <c r="H562" s="363"/>
      <c r="I562" s="307"/>
      <c r="J562" s="7"/>
      <c r="K562" s="13"/>
    </row>
    <row r="563" spans="1:11" s="6" customFormat="1" ht="12" customHeight="1" x14ac:dyDescent="0.35">
      <c r="B563" s="39"/>
      <c r="C563" s="40"/>
      <c r="D563" s="40"/>
      <c r="E563" s="40"/>
      <c r="F563" s="36"/>
      <c r="G563" s="38"/>
      <c r="H563" s="363"/>
      <c r="I563" s="307"/>
      <c r="J563" s="7"/>
      <c r="K563" s="13"/>
    </row>
    <row r="564" spans="1:11" s="6" customFormat="1" ht="24" customHeight="1" x14ac:dyDescent="0.35">
      <c r="A564" s="6">
        <v>401</v>
      </c>
      <c r="B564" s="34" t="s">
        <v>330</v>
      </c>
      <c r="C564" s="37"/>
      <c r="D564" s="36"/>
      <c r="E564" s="37" t="s">
        <v>331</v>
      </c>
      <c r="F564" s="46" t="s">
        <v>181</v>
      </c>
      <c r="G564" s="38">
        <v>1700</v>
      </c>
      <c r="H564" s="363"/>
      <c r="I564" s="307">
        <f>H564*G564</f>
        <v>0</v>
      </c>
      <c r="J564" s="7"/>
      <c r="K564" s="13"/>
    </row>
    <row r="565" spans="1:11" s="6" customFormat="1" ht="12" customHeight="1" x14ac:dyDescent="0.35">
      <c r="B565" s="39"/>
      <c r="C565" s="40"/>
      <c r="D565" s="40"/>
      <c r="E565" s="40"/>
      <c r="F565" s="36"/>
      <c r="G565" s="38"/>
      <c r="H565" s="363"/>
      <c r="I565" s="307"/>
      <c r="J565" s="7"/>
      <c r="K565" s="13"/>
    </row>
    <row r="566" spans="1:11" s="6" customFormat="1" ht="34.5" x14ac:dyDescent="0.35">
      <c r="A566" s="6">
        <v>410</v>
      </c>
      <c r="B566" s="34"/>
      <c r="C566" s="37" t="s">
        <v>276</v>
      </c>
      <c r="D566" s="36"/>
      <c r="E566" s="37" t="s">
        <v>333</v>
      </c>
      <c r="F566" s="46"/>
      <c r="G566" s="38"/>
      <c r="H566" s="363"/>
      <c r="I566" s="307"/>
      <c r="J566" s="7"/>
      <c r="K566" s="13"/>
    </row>
    <row r="567" spans="1:11" s="6" customFormat="1" ht="24" customHeight="1" x14ac:dyDescent="0.35">
      <c r="A567" s="6">
        <v>393</v>
      </c>
      <c r="B567" s="34" t="s">
        <v>332</v>
      </c>
      <c r="C567" s="37"/>
      <c r="D567" s="36"/>
      <c r="E567" s="37" t="s">
        <v>465</v>
      </c>
      <c r="F567" s="46" t="s">
        <v>181</v>
      </c>
      <c r="G567" s="38">
        <v>1800</v>
      </c>
      <c r="H567" s="363"/>
      <c r="I567" s="307">
        <f>H567*G567</f>
        <v>0</v>
      </c>
      <c r="J567" s="7"/>
      <c r="K567" s="13"/>
    </row>
    <row r="568" spans="1:11" s="6" customFormat="1" ht="12" customHeight="1" x14ac:dyDescent="0.35">
      <c r="B568" s="39"/>
      <c r="C568" s="40"/>
      <c r="D568" s="40"/>
      <c r="E568" s="40"/>
      <c r="F568" s="36"/>
      <c r="G568" s="38"/>
      <c r="H568" s="363"/>
      <c r="I568" s="307"/>
      <c r="J568" s="7"/>
      <c r="K568" s="13"/>
    </row>
    <row r="569" spans="1:11" s="6" customFormat="1" ht="24" customHeight="1" x14ac:dyDescent="0.35">
      <c r="A569" s="6">
        <v>393</v>
      </c>
      <c r="B569" s="34" t="s">
        <v>335</v>
      </c>
      <c r="C569" s="37"/>
      <c r="D569" s="36"/>
      <c r="E569" s="37" t="s">
        <v>468</v>
      </c>
      <c r="F569" s="46" t="s">
        <v>181</v>
      </c>
      <c r="G569" s="38">
        <v>250</v>
      </c>
      <c r="H569" s="363"/>
      <c r="I569" s="307">
        <f>H569*G569</f>
        <v>0</v>
      </c>
      <c r="J569" s="7"/>
      <c r="K569" s="13"/>
    </row>
    <row r="570" spans="1:11" s="6" customFormat="1" ht="12" customHeight="1" x14ac:dyDescent="0.35">
      <c r="B570" s="39"/>
      <c r="C570" s="40"/>
      <c r="D570" s="40"/>
      <c r="E570" s="40"/>
      <c r="F570" s="36"/>
      <c r="G570" s="38"/>
      <c r="H570" s="363"/>
      <c r="I570" s="307"/>
      <c r="J570" s="7"/>
      <c r="K570" s="13"/>
    </row>
    <row r="571" spans="1:11" s="6" customFormat="1" ht="12" customHeight="1" x14ac:dyDescent="0.35">
      <c r="B571" s="39"/>
      <c r="C571" s="40"/>
      <c r="D571" s="40"/>
      <c r="E571" s="40"/>
      <c r="F571" s="36"/>
      <c r="G571" s="38"/>
      <c r="H571" s="363"/>
      <c r="I571" s="307"/>
      <c r="J571" s="7"/>
      <c r="K571" s="13"/>
    </row>
    <row r="572" spans="1:11" s="6" customFormat="1" ht="12" customHeight="1" x14ac:dyDescent="0.35">
      <c r="A572" s="6">
        <v>416</v>
      </c>
      <c r="B572" s="34"/>
      <c r="C572" s="37" t="s">
        <v>334</v>
      </c>
      <c r="D572" s="36"/>
      <c r="E572" s="37" t="s">
        <v>467</v>
      </c>
      <c r="F572" s="46"/>
      <c r="G572" s="38"/>
      <c r="H572" s="363"/>
      <c r="I572" s="307"/>
      <c r="J572" s="7"/>
      <c r="K572" s="13"/>
    </row>
    <row r="573" spans="1:11" s="6" customFormat="1" ht="12" customHeight="1" x14ac:dyDescent="0.35">
      <c r="B573" s="39"/>
      <c r="C573" s="40"/>
      <c r="D573" s="40"/>
      <c r="E573" s="40"/>
      <c r="F573" s="36"/>
      <c r="G573" s="38"/>
      <c r="H573" s="363"/>
      <c r="I573" s="307"/>
      <c r="J573" s="7"/>
      <c r="K573" s="13"/>
    </row>
    <row r="574" spans="1:11" s="6" customFormat="1" ht="12" customHeight="1" x14ac:dyDescent="0.35">
      <c r="A574" s="6">
        <v>417</v>
      </c>
      <c r="B574" s="34" t="s">
        <v>469</v>
      </c>
      <c r="C574" s="37"/>
      <c r="D574" s="36"/>
      <c r="E574" s="37" t="s">
        <v>465</v>
      </c>
      <c r="F574" s="46" t="s">
        <v>181</v>
      </c>
      <c r="G574" s="38">
        <v>850</v>
      </c>
      <c r="H574" s="363"/>
      <c r="I574" s="307">
        <f>H574*G574</f>
        <v>0</v>
      </c>
      <c r="J574" s="7"/>
      <c r="K574" s="13"/>
    </row>
    <row r="575" spans="1:11" s="6" customFormat="1" ht="12" customHeight="1" x14ac:dyDescent="0.35">
      <c r="B575" s="39"/>
      <c r="C575" s="40"/>
      <c r="D575" s="40"/>
      <c r="E575" s="40"/>
      <c r="F575" s="36"/>
      <c r="G575" s="38"/>
      <c r="H575" s="363"/>
      <c r="I575" s="307"/>
      <c r="J575" s="7"/>
      <c r="K575" s="13"/>
    </row>
    <row r="576" spans="1:11" s="6" customFormat="1" ht="24" customHeight="1" x14ac:dyDescent="0.35">
      <c r="B576" s="34" t="s">
        <v>470</v>
      </c>
      <c r="C576" s="37"/>
      <c r="D576" s="36"/>
      <c r="E576" s="37" t="s">
        <v>468</v>
      </c>
      <c r="F576" s="46" t="s">
        <v>181</v>
      </c>
      <c r="G576" s="38">
        <v>400</v>
      </c>
      <c r="H576" s="363"/>
      <c r="I576" s="307">
        <f>H576*G576</f>
        <v>0</v>
      </c>
      <c r="J576" s="7"/>
      <c r="K576" s="13"/>
    </row>
    <row r="577" spans="1:11" s="6" customFormat="1" ht="12" customHeight="1" x14ac:dyDescent="0.35">
      <c r="B577" s="39"/>
      <c r="C577" s="40"/>
      <c r="D577" s="40"/>
      <c r="E577" s="40"/>
      <c r="F577" s="36"/>
      <c r="G577" s="38"/>
      <c r="H577" s="363"/>
      <c r="I577" s="307"/>
      <c r="J577" s="7"/>
      <c r="K577" s="13"/>
    </row>
    <row r="578" spans="1:11" s="6" customFormat="1" ht="12" customHeight="1" x14ac:dyDescent="0.35">
      <c r="B578" s="34"/>
      <c r="C578" s="37" t="s">
        <v>484</v>
      </c>
      <c r="D578" s="36"/>
      <c r="E578" s="37" t="s">
        <v>483</v>
      </c>
      <c r="F578" s="46"/>
      <c r="G578" s="38"/>
      <c r="H578" s="363"/>
      <c r="I578" s="307"/>
      <c r="J578" s="7"/>
      <c r="K578" s="13"/>
    </row>
    <row r="579" spans="1:11" s="6" customFormat="1" ht="12" customHeight="1" x14ac:dyDescent="0.35">
      <c r="B579" s="39"/>
      <c r="C579" s="40"/>
      <c r="D579" s="40"/>
      <c r="E579" s="40"/>
      <c r="F579" s="36"/>
      <c r="G579" s="38"/>
      <c r="H579" s="363"/>
      <c r="I579" s="307"/>
      <c r="J579" s="7"/>
      <c r="K579" s="13"/>
    </row>
    <row r="580" spans="1:11" s="6" customFormat="1" ht="23" x14ac:dyDescent="0.35">
      <c r="B580" s="39" t="s">
        <v>485</v>
      </c>
      <c r="C580" s="40"/>
      <c r="D580" s="40"/>
      <c r="E580" s="40" t="s">
        <v>532</v>
      </c>
      <c r="F580" s="46" t="s">
        <v>226</v>
      </c>
      <c r="G580" s="38">
        <v>1300</v>
      </c>
      <c r="H580" s="363"/>
      <c r="I580" s="307">
        <f>H580*G580</f>
        <v>0</v>
      </c>
      <c r="J580" s="7"/>
      <c r="K580" s="13"/>
    </row>
    <row r="581" spans="1:11" s="6" customFormat="1" ht="12" customHeight="1" x14ac:dyDescent="0.35">
      <c r="B581" s="39"/>
      <c r="C581" s="40"/>
      <c r="D581" s="40"/>
      <c r="E581" s="40"/>
      <c r="F581" s="36"/>
      <c r="G581" s="38"/>
      <c r="H581" s="363"/>
      <c r="I581" s="307"/>
      <c r="J581" s="7"/>
      <c r="K581" s="13"/>
    </row>
    <row r="582" spans="1:11" s="6" customFormat="1" x14ac:dyDescent="0.35">
      <c r="B582" s="39" t="s">
        <v>486</v>
      </c>
      <c r="C582" s="40"/>
      <c r="D582" s="40"/>
      <c r="E582" s="40" t="s">
        <v>509</v>
      </c>
      <c r="F582" s="46" t="s">
        <v>226</v>
      </c>
      <c r="G582" s="38">
        <v>1300</v>
      </c>
      <c r="H582" s="363"/>
      <c r="I582" s="307">
        <f>H582*G582</f>
        <v>0</v>
      </c>
      <c r="J582" s="7"/>
      <c r="K582" s="13"/>
    </row>
    <row r="583" spans="1:11" s="6" customFormat="1" ht="12" customHeight="1" x14ac:dyDescent="0.35">
      <c r="B583" s="39"/>
      <c r="C583" s="40"/>
      <c r="D583" s="40"/>
      <c r="E583" s="40"/>
      <c r="F583" s="36"/>
      <c r="G583" s="38"/>
      <c r="H583" s="26"/>
      <c r="I583" s="307"/>
      <c r="J583" s="7"/>
      <c r="K583" s="13"/>
    </row>
    <row r="584" spans="1:11" s="6" customFormat="1" ht="12" customHeight="1" x14ac:dyDescent="0.35">
      <c r="B584" s="39"/>
      <c r="C584" s="40"/>
      <c r="D584" s="40"/>
      <c r="E584" s="40"/>
      <c r="F584" s="36"/>
      <c r="G584" s="38"/>
      <c r="H584" s="26"/>
      <c r="I584" s="307"/>
      <c r="J584" s="7"/>
      <c r="K584" s="13"/>
    </row>
    <row r="585" spans="1:11" s="6" customFormat="1" ht="12" customHeight="1" x14ac:dyDescent="0.35">
      <c r="B585" s="39"/>
      <c r="C585" s="40"/>
      <c r="D585" s="40"/>
      <c r="E585" s="40"/>
      <c r="F585" s="36"/>
      <c r="G585" s="38"/>
      <c r="H585" s="26"/>
      <c r="I585" s="307"/>
      <c r="J585" s="7"/>
      <c r="K585" s="13"/>
    </row>
    <row r="586" spans="1:11" s="6" customFormat="1" ht="12" customHeight="1" x14ac:dyDescent="0.35">
      <c r="B586" s="39"/>
      <c r="C586" s="40"/>
      <c r="D586" s="40"/>
      <c r="E586" s="40"/>
      <c r="F586" s="36"/>
      <c r="G586" s="38"/>
      <c r="H586" s="26"/>
      <c r="I586" s="307"/>
      <c r="J586" s="7"/>
      <c r="K586" s="13"/>
    </row>
    <row r="587" spans="1:11" s="6" customFormat="1" ht="12" customHeight="1" x14ac:dyDescent="0.35">
      <c r="B587" s="39"/>
      <c r="C587" s="40"/>
      <c r="D587" s="40"/>
      <c r="E587" s="40"/>
      <c r="F587" s="36"/>
      <c r="G587" s="38"/>
      <c r="H587" s="26"/>
      <c r="I587" s="307"/>
      <c r="J587" s="7"/>
      <c r="K587" s="13"/>
    </row>
    <row r="588" spans="1:11" s="6" customFormat="1" ht="12" customHeight="1" x14ac:dyDescent="0.35">
      <c r="B588" s="39"/>
      <c r="C588" s="40"/>
      <c r="D588" s="40"/>
      <c r="E588" s="40"/>
      <c r="F588" s="36"/>
      <c r="G588" s="38"/>
      <c r="H588" s="26"/>
      <c r="I588" s="307"/>
      <c r="J588" s="7"/>
      <c r="K588" s="13"/>
    </row>
    <row r="589" spans="1:11" s="6" customFormat="1" ht="12" customHeight="1" x14ac:dyDescent="0.35">
      <c r="B589" s="39"/>
      <c r="C589" s="40"/>
      <c r="D589" s="40"/>
      <c r="E589" s="40"/>
      <c r="F589" s="36"/>
      <c r="G589" s="38"/>
      <c r="H589" s="26"/>
      <c r="I589" s="307"/>
      <c r="J589" s="7"/>
      <c r="K589" s="13"/>
    </row>
    <row r="590" spans="1:11" s="6" customFormat="1" ht="12" customHeight="1" x14ac:dyDescent="0.35">
      <c r="B590" s="39"/>
      <c r="C590" s="40"/>
      <c r="D590" s="40"/>
      <c r="E590" s="40"/>
      <c r="F590" s="36"/>
      <c r="G590" s="38"/>
      <c r="H590" s="26"/>
      <c r="I590" s="307"/>
      <c r="J590" s="7"/>
      <c r="K590" s="13"/>
    </row>
    <row r="591" spans="1:11" s="6" customFormat="1" ht="12" customHeight="1" x14ac:dyDescent="0.35">
      <c r="B591" s="39"/>
      <c r="C591" s="40"/>
      <c r="D591" s="40"/>
      <c r="E591" s="40"/>
      <c r="F591" s="36"/>
      <c r="G591" s="38"/>
      <c r="H591" s="26"/>
      <c r="I591" s="307"/>
      <c r="J591" s="7"/>
      <c r="K591" s="13"/>
    </row>
    <row r="592" spans="1:11" s="6" customFormat="1" ht="12" customHeight="1" x14ac:dyDescent="0.35">
      <c r="B592" s="39"/>
      <c r="C592" s="40"/>
      <c r="D592" s="40"/>
      <c r="E592" s="40"/>
      <c r="F592" s="36"/>
      <c r="G592" s="38"/>
      <c r="H592" s="26"/>
      <c r="I592" s="307"/>
      <c r="J592" s="7"/>
      <c r="K592" s="13"/>
    </row>
    <row r="593" spans="1:11" s="6" customFormat="1" ht="12" customHeight="1" x14ac:dyDescent="0.35">
      <c r="B593" s="39"/>
      <c r="C593" s="40"/>
      <c r="D593" s="40"/>
      <c r="E593" s="40"/>
      <c r="F593" s="36"/>
      <c r="G593" s="38"/>
      <c r="H593" s="26"/>
      <c r="I593" s="307"/>
      <c r="J593" s="7"/>
      <c r="K593" s="13"/>
    </row>
    <row r="594" spans="1:11" s="6" customFormat="1" ht="12" customHeight="1" x14ac:dyDescent="0.35">
      <c r="B594" s="39"/>
      <c r="C594" s="40"/>
      <c r="D594" s="40"/>
      <c r="E594" s="40"/>
      <c r="F594" s="36"/>
      <c r="G594" s="38"/>
      <c r="H594" s="26"/>
      <c r="I594" s="307"/>
      <c r="J594" s="7"/>
      <c r="K594" s="13"/>
    </row>
    <row r="595" spans="1:11" s="6" customFormat="1" ht="12" customHeight="1" x14ac:dyDescent="0.35">
      <c r="B595" s="39"/>
      <c r="C595" s="40"/>
      <c r="D595" s="40"/>
      <c r="E595" s="40"/>
      <c r="F595" s="36"/>
      <c r="G595" s="38"/>
      <c r="H595" s="26"/>
      <c r="I595" s="307"/>
      <c r="J595" s="7"/>
      <c r="K595" s="13"/>
    </row>
    <row r="596" spans="1:11" s="6" customFormat="1" ht="12" customHeight="1" x14ac:dyDescent="0.35">
      <c r="B596" s="39"/>
      <c r="C596" s="40"/>
      <c r="D596" s="40"/>
      <c r="E596" s="40"/>
      <c r="F596" s="36"/>
      <c r="G596" s="38"/>
      <c r="H596" s="26"/>
      <c r="I596" s="307"/>
      <c r="J596" s="7"/>
      <c r="K596" s="13"/>
    </row>
    <row r="597" spans="1:11" s="11" customFormat="1" ht="20" customHeight="1" x14ac:dyDescent="0.35">
      <c r="B597" s="47" t="s">
        <v>186</v>
      </c>
      <c r="C597" s="47"/>
      <c r="D597" s="48"/>
      <c r="E597" s="49"/>
      <c r="F597" s="50"/>
      <c r="G597" s="51"/>
      <c r="H597" s="350"/>
      <c r="I597" s="310">
        <f>SUM(I549:I596)</f>
        <v>0</v>
      </c>
      <c r="J597" s="12"/>
      <c r="K597" s="13"/>
    </row>
    <row r="598" spans="1:11" s="11" customFormat="1" ht="20" customHeight="1" x14ac:dyDescent="0.25">
      <c r="B598" s="52" t="s">
        <v>697</v>
      </c>
      <c r="C598" s="53"/>
      <c r="D598" s="54"/>
      <c r="E598" s="55"/>
      <c r="F598" s="56"/>
      <c r="G598" s="57"/>
      <c r="H598" s="351"/>
      <c r="I598" s="311"/>
      <c r="J598" s="12"/>
      <c r="K598" s="13"/>
    </row>
    <row r="599" spans="1:11" s="1" customFormat="1" ht="15" customHeight="1" x14ac:dyDescent="0.3">
      <c r="B599" s="58" t="s">
        <v>698</v>
      </c>
      <c r="C599" s="68"/>
      <c r="D599" s="68"/>
      <c r="E599" s="68"/>
      <c r="F599" s="69"/>
      <c r="G599" s="70"/>
      <c r="H599" s="355"/>
      <c r="I599" s="313"/>
      <c r="J599" s="2"/>
      <c r="K599" s="13"/>
    </row>
    <row r="600" spans="1:11" s="5" customFormat="1" ht="15" customHeight="1" x14ac:dyDescent="0.3">
      <c r="B600" s="64" t="s">
        <v>503</v>
      </c>
      <c r="C600" s="65"/>
      <c r="D600" s="65"/>
      <c r="E600" s="65"/>
      <c r="F600" s="66"/>
      <c r="G600" s="67"/>
      <c r="H600" s="353"/>
      <c r="I600" s="303"/>
      <c r="J600" s="4"/>
      <c r="K600" s="13"/>
    </row>
    <row r="601" spans="1:11" s="6" customFormat="1" ht="63.5" customHeight="1" x14ac:dyDescent="0.35">
      <c r="B601" s="32" t="s">
        <v>0</v>
      </c>
      <c r="C601" s="32" t="s">
        <v>1</v>
      </c>
      <c r="D601" s="32" t="s">
        <v>2</v>
      </c>
      <c r="E601" s="32" t="s">
        <v>3</v>
      </c>
      <c r="F601" s="32" t="s">
        <v>4</v>
      </c>
      <c r="G601" s="33" t="s">
        <v>5</v>
      </c>
      <c r="H601" s="354" t="s">
        <v>6</v>
      </c>
      <c r="I601" s="312" t="s">
        <v>7</v>
      </c>
      <c r="J601" s="7"/>
      <c r="K601" s="13"/>
    </row>
    <row r="602" spans="1:11" s="6" customFormat="1" ht="24" customHeight="1" x14ac:dyDescent="0.35">
      <c r="A602" s="6">
        <v>487</v>
      </c>
      <c r="B602" s="34" t="s">
        <v>336</v>
      </c>
      <c r="C602" s="35" t="s">
        <v>337</v>
      </c>
      <c r="D602" s="36"/>
      <c r="E602" s="37" t="s">
        <v>338</v>
      </c>
      <c r="F602" s="46"/>
      <c r="G602" s="38"/>
      <c r="H602" s="26"/>
      <c r="I602" s="307"/>
      <c r="J602" s="7"/>
      <c r="K602" s="13"/>
    </row>
    <row r="603" spans="1:11" s="6" customFormat="1" ht="6" customHeight="1" x14ac:dyDescent="0.35">
      <c r="B603" s="39"/>
      <c r="C603" s="40"/>
      <c r="D603" s="40"/>
      <c r="E603" s="40"/>
      <c r="F603" s="36"/>
      <c r="G603" s="38"/>
      <c r="H603" s="26"/>
      <c r="I603" s="307"/>
      <c r="J603" s="7"/>
      <c r="K603" s="13"/>
    </row>
    <row r="604" spans="1:11" s="6" customFormat="1" ht="12" customHeight="1" x14ac:dyDescent="0.35">
      <c r="A604" s="6">
        <v>951</v>
      </c>
      <c r="B604" s="34" t="s">
        <v>339</v>
      </c>
      <c r="C604" s="37"/>
      <c r="D604" s="36"/>
      <c r="E604" s="37" t="s">
        <v>340</v>
      </c>
      <c r="F604" s="46"/>
      <c r="G604" s="38"/>
      <c r="H604" s="26"/>
      <c r="I604" s="307"/>
      <c r="J604" s="7"/>
      <c r="K604" s="13"/>
    </row>
    <row r="605" spans="1:11" s="6" customFormat="1" ht="12" customHeight="1" x14ac:dyDescent="0.35">
      <c r="B605" s="39"/>
      <c r="C605" s="40"/>
      <c r="D605" s="40"/>
      <c r="E605" s="40"/>
      <c r="F605" s="36"/>
      <c r="G605" s="38"/>
      <c r="H605" s="26"/>
      <c r="I605" s="307"/>
      <c r="J605" s="7"/>
      <c r="K605" s="13"/>
    </row>
    <row r="606" spans="1:11" s="6" customFormat="1" ht="23" x14ac:dyDescent="0.35">
      <c r="A606" s="6">
        <v>488</v>
      </c>
      <c r="B606" s="34"/>
      <c r="C606" s="37" t="s">
        <v>48</v>
      </c>
      <c r="D606" s="36"/>
      <c r="E606" s="37" t="s">
        <v>341</v>
      </c>
      <c r="F606" s="46"/>
      <c r="G606" s="38"/>
      <c r="H606" s="26"/>
      <c r="I606" s="307"/>
      <c r="J606" s="7"/>
      <c r="K606" s="13"/>
    </row>
    <row r="607" spans="1:11" s="6" customFormat="1" ht="12" customHeight="1" x14ac:dyDescent="0.35">
      <c r="B607" s="39"/>
      <c r="C607" s="40"/>
      <c r="D607" s="40"/>
      <c r="E607" s="40"/>
      <c r="F607" s="36"/>
      <c r="G607" s="38"/>
      <c r="H607" s="26"/>
      <c r="I607" s="307"/>
      <c r="J607" s="7"/>
      <c r="K607" s="13"/>
    </row>
    <row r="608" spans="1:11" s="6" customFormat="1" ht="24" customHeight="1" x14ac:dyDescent="0.35">
      <c r="A608" s="6">
        <v>489</v>
      </c>
      <c r="B608" s="34" t="s">
        <v>342</v>
      </c>
      <c r="C608" s="37"/>
      <c r="D608" s="36"/>
      <c r="E608" s="37" t="s">
        <v>471</v>
      </c>
      <c r="F608" s="46" t="s">
        <v>181</v>
      </c>
      <c r="G608" s="38">
        <v>1700</v>
      </c>
      <c r="H608" s="363"/>
      <c r="I608" s="307">
        <f>H608*G608</f>
        <v>0</v>
      </c>
      <c r="J608" s="7"/>
      <c r="K608" s="13"/>
    </row>
    <row r="609" spans="1:11" s="6" customFormat="1" ht="12" customHeight="1" x14ac:dyDescent="0.35">
      <c r="B609" s="39"/>
      <c r="C609" s="40"/>
      <c r="D609" s="40"/>
      <c r="E609" s="40"/>
      <c r="F609" s="36"/>
      <c r="G609" s="38"/>
      <c r="H609" s="363"/>
      <c r="I609" s="307"/>
      <c r="J609" s="7"/>
      <c r="K609" s="13"/>
    </row>
    <row r="610" spans="1:11" s="6" customFormat="1" ht="23" x14ac:dyDescent="0.35">
      <c r="A610" s="6">
        <v>489</v>
      </c>
      <c r="B610" s="34" t="s">
        <v>343</v>
      </c>
      <c r="C610" s="37"/>
      <c r="D610" s="36"/>
      <c r="E610" s="37" t="s">
        <v>472</v>
      </c>
      <c r="F610" s="46" t="s">
        <v>181</v>
      </c>
      <c r="G610" s="38">
        <v>300</v>
      </c>
      <c r="H610" s="363"/>
      <c r="I610" s="307">
        <f>H610*G610</f>
        <v>0</v>
      </c>
      <c r="J610" s="7"/>
      <c r="K610" s="13"/>
    </row>
    <row r="611" spans="1:11" s="6" customFormat="1" ht="12" customHeight="1" x14ac:dyDescent="0.35">
      <c r="B611" s="39"/>
      <c r="C611" s="40"/>
      <c r="D611" s="40"/>
      <c r="E611" s="40"/>
      <c r="F611" s="36"/>
      <c r="G611" s="38"/>
      <c r="H611" s="363"/>
      <c r="I611" s="307"/>
      <c r="J611" s="7"/>
      <c r="K611" s="13"/>
    </row>
    <row r="612" spans="1:11" s="6" customFormat="1" ht="23" x14ac:dyDescent="0.35">
      <c r="A612" s="6">
        <v>940</v>
      </c>
      <c r="B612" s="34" t="s">
        <v>345</v>
      </c>
      <c r="C612" s="37"/>
      <c r="D612" s="36"/>
      <c r="E612" s="37" t="s">
        <v>473</v>
      </c>
      <c r="F612" s="46" t="s">
        <v>181</v>
      </c>
      <c r="G612" s="38">
        <v>300</v>
      </c>
      <c r="H612" s="363"/>
      <c r="I612" s="307">
        <f>H612*G612</f>
        <v>0</v>
      </c>
      <c r="J612" s="7"/>
      <c r="K612" s="13"/>
    </row>
    <row r="613" spans="1:11" s="6" customFormat="1" ht="12" customHeight="1" x14ac:dyDescent="0.35">
      <c r="B613" s="39"/>
      <c r="C613" s="40"/>
      <c r="D613" s="40"/>
      <c r="E613" s="40"/>
      <c r="F613" s="36"/>
      <c r="G613" s="38"/>
      <c r="H613" s="363"/>
      <c r="I613" s="307"/>
      <c r="J613" s="7"/>
      <c r="K613" s="13"/>
    </row>
    <row r="614" spans="1:11" s="6" customFormat="1" ht="12" customHeight="1" x14ac:dyDescent="0.35">
      <c r="A614" s="6">
        <v>533</v>
      </c>
      <c r="B614" s="34"/>
      <c r="C614" s="37" t="s">
        <v>276</v>
      </c>
      <c r="D614" s="36"/>
      <c r="E614" s="37" t="s">
        <v>344</v>
      </c>
      <c r="F614" s="46"/>
      <c r="G614" s="38"/>
      <c r="H614" s="363"/>
      <c r="I614" s="307"/>
      <c r="J614" s="7"/>
      <c r="K614" s="13"/>
    </row>
    <row r="615" spans="1:11" s="6" customFormat="1" ht="12" customHeight="1" x14ac:dyDescent="0.35">
      <c r="A615" s="6">
        <v>539</v>
      </c>
      <c r="B615" s="34" t="s">
        <v>348</v>
      </c>
      <c r="C615" s="37"/>
      <c r="D615" s="36"/>
      <c r="E615" s="37" t="s">
        <v>474</v>
      </c>
      <c r="F615" s="46" t="s">
        <v>181</v>
      </c>
      <c r="G615" s="38">
        <v>2300</v>
      </c>
      <c r="H615" s="363"/>
      <c r="I615" s="307">
        <f>H615*G615</f>
        <v>0</v>
      </c>
      <c r="J615" s="7"/>
      <c r="K615" s="13"/>
    </row>
    <row r="616" spans="1:11" s="6" customFormat="1" ht="12" customHeight="1" x14ac:dyDescent="0.35">
      <c r="B616" s="39"/>
      <c r="C616" s="40"/>
      <c r="D616" s="40"/>
      <c r="E616" s="40"/>
      <c r="F616" s="36"/>
      <c r="G616" s="38"/>
      <c r="H616" s="363"/>
      <c r="I616" s="307"/>
      <c r="J616" s="7"/>
      <c r="K616" s="13"/>
    </row>
    <row r="617" spans="1:11" s="6" customFormat="1" ht="12" customHeight="1" x14ac:dyDescent="0.35">
      <c r="A617" s="6">
        <v>546</v>
      </c>
      <c r="B617" s="34"/>
      <c r="C617" s="37" t="s">
        <v>346</v>
      </c>
      <c r="D617" s="36"/>
      <c r="E617" s="37" t="s">
        <v>347</v>
      </c>
      <c r="F617" s="46"/>
      <c r="G617" s="38"/>
      <c r="H617" s="363"/>
      <c r="I617" s="307"/>
      <c r="J617" s="7"/>
      <c r="K617" s="13"/>
    </row>
    <row r="618" spans="1:11" s="6" customFormat="1" ht="12" customHeight="1" x14ac:dyDescent="0.35">
      <c r="A618" s="6">
        <v>548</v>
      </c>
      <c r="B618" s="34" t="s">
        <v>348</v>
      </c>
      <c r="C618" s="37"/>
      <c r="D618" s="36"/>
      <c r="E618" s="37" t="s">
        <v>349</v>
      </c>
      <c r="F618" s="46" t="s">
        <v>219</v>
      </c>
      <c r="G618" s="38">
        <v>200</v>
      </c>
      <c r="H618" s="363"/>
      <c r="I618" s="307">
        <f>H618*G618</f>
        <v>0</v>
      </c>
      <c r="J618" s="7"/>
      <c r="K618" s="13"/>
    </row>
    <row r="619" spans="1:11" s="6" customFormat="1" ht="12" customHeight="1" x14ac:dyDescent="0.35">
      <c r="B619" s="39"/>
      <c r="C619" s="40"/>
      <c r="D619" s="40"/>
      <c r="E619" s="40"/>
      <c r="F619" s="36"/>
      <c r="G619" s="38"/>
      <c r="H619" s="26"/>
      <c r="I619" s="307"/>
      <c r="J619" s="7"/>
      <c r="K619" s="13"/>
    </row>
    <row r="620" spans="1:11" s="6" customFormat="1" ht="24" customHeight="1" x14ac:dyDescent="0.35">
      <c r="A620" s="6">
        <v>944</v>
      </c>
      <c r="B620" s="34" t="s">
        <v>350</v>
      </c>
      <c r="C620" s="37" t="s">
        <v>351</v>
      </c>
      <c r="D620" s="36"/>
      <c r="E620" s="37" t="s">
        <v>352</v>
      </c>
      <c r="F620" s="46"/>
      <c r="G620" s="38"/>
      <c r="H620" s="26"/>
      <c r="I620" s="307"/>
      <c r="J620" s="7"/>
      <c r="K620" s="13"/>
    </row>
    <row r="621" spans="1:11" s="6" customFormat="1" ht="24" customHeight="1" x14ac:dyDescent="0.35">
      <c r="A621" s="6">
        <v>941</v>
      </c>
      <c r="B621" s="34"/>
      <c r="C621" s="37" t="s">
        <v>48</v>
      </c>
      <c r="D621" s="36"/>
      <c r="E621" s="37" t="s">
        <v>353</v>
      </c>
      <c r="F621" s="46"/>
      <c r="G621" s="38"/>
      <c r="H621" s="26"/>
      <c r="I621" s="307"/>
      <c r="J621" s="7"/>
      <c r="K621" s="13"/>
    </row>
    <row r="622" spans="1:11" s="6" customFormat="1" ht="12" customHeight="1" x14ac:dyDescent="0.35">
      <c r="B622" s="39"/>
      <c r="C622" s="40"/>
      <c r="D622" s="40"/>
      <c r="E622" s="40"/>
      <c r="F622" s="36"/>
      <c r="G622" s="38"/>
      <c r="H622" s="26"/>
      <c r="I622" s="307"/>
      <c r="J622" s="7"/>
      <c r="K622" s="13"/>
    </row>
    <row r="623" spans="1:11" s="6" customFormat="1" ht="12" customHeight="1" x14ac:dyDescent="0.35">
      <c r="A623" s="6">
        <v>942</v>
      </c>
      <c r="B623" s="34"/>
      <c r="C623" s="37"/>
      <c r="D623" s="36"/>
      <c r="E623" s="37" t="s">
        <v>354</v>
      </c>
      <c r="F623" s="46"/>
      <c r="G623" s="38"/>
      <c r="H623" s="26"/>
      <c r="I623" s="307"/>
      <c r="J623" s="7"/>
      <c r="K623" s="13"/>
    </row>
    <row r="624" spans="1:11" s="6" customFormat="1" ht="12" customHeight="1" x14ac:dyDescent="0.35">
      <c r="B624" s="39"/>
      <c r="C624" s="40"/>
      <c r="D624" s="40"/>
      <c r="E624" s="40"/>
      <c r="F624" s="36"/>
      <c r="G624" s="38"/>
      <c r="H624" s="26"/>
      <c r="I624" s="307"/>
      <c r="J624" s="7"/>
      <c r="K624" s="13"/>
    </row>
    <row r="625" spans="1:11" s="6" customFormat="1" ht="24" customHeight="1" x14ac:dyDescent="0.35">
      <c r="A625" s="6">
        <v>943</v>
      </c>
      <c r="B625" s="34" t="s">
        <v>355</v>
      </c>
      <c r="C625" s="37"/>
      <c r="D625" s="36"/>
      <c r="E625" s="37" t="s">
        <v>356</v>
      </c>
      <c r="F625" s="46" t="s">
        <v>181</v>
      </c>
      <c r="G625" s="38">
        <v>250</v>
      </c>
      <c r="H625" s="363"/>
      <c r="I625" s="307">
        <f>H625*G625</f>
        <v>0</v>
      </c>
      <c r="J625" s="7"/>
      <c r="K625" s="13"/>
    </row>
    <row r="626" spans="1:11" s="6" customFormat="1" ht="12" customHeight="1" x14ac:dyDescent="0.35">
      <c r="B626" s="39"/>
      <c r="C626" s="40"/>
      <c r="D626" s="40"/>
      <c r="E626" s="40"/>
      <c r="F626" s="36"/>
      <c r="G626" s="38"/>
      <c r="H626" s="363"/>
      <c r="I626" s="307"/>
      <c r="J626" s="7"/>
      <c r="K626" s="13"/>
    </row>
    <row r="627" spans="1:11" s="6" customFormat="1" ht="12" customHeight="1" x14ac:dyDescent="0.35">
      <c r="B627" s="102">
        <v>6.3</v>
      </c>
      <c r="C627" s="40"/>
      <c r="D627" s="40"/>
      <c r="E627" s="40" t="s">
        <v>357</v>
      </c>
      <c r="F627" s="36"/>
      <c r="G627" s="38"/>
      <c r="H627" s="363"/>
      <c r="I627" s="307"/>
      <c r="J627" s="7"/>
      <c r="K627" s="13"/>
    </row>
    <row r="628" spans="1:11" s="6" customFormat="1" ht="12" customHeight="1" x14ac:dyDescent="0.35">
      <c r="B628" s="39"/>
      <c r="C628" s="40"/>
      <c r="D628" s="40"/>
      <c r="E628" s="40"/>
      <c r="F628" s="36"/>
      <c r="G628" s="38"/>
      <c r="H628" s="363"/>
      <c r="I628" s="307"/>
      <c r="J628" s="7"/>
      <c r="K628" s="13"/>
    </row>
    <row r="629" spans="1:11" s="6" customFormat="1" x14ac:dyDescent="0.35">
      <c r="B629" s="39" t="s">
        <v>475</v>
      </c>
      <c r="C629" s="40"/>
      <c r="D629" s="40"/>
      <c r="E629" s="40" t="s">
        <v>358</v>
      </c>
      <c r="F629" s="46" t="s">
        <v>212</v>
      </c>
      <c r="G629" s="38">
        <v>1500</v>
      </c>
      <c r="H629" s="363"/>
      <c r="I629" s="307">
        <f>H629*G629</f>
        <v>0</v>
      </c>
      <c r="J629" s="7"/>
      <c r="K629" s="13"/>
    </row>
    <row r="630" spans="1:11" s="6" customFormat="1" ht="12" customHeight="1" x14ac:dyDescent="0.35">
      <c r="B630" s="39"/>
      <c r="C630" s="40"/>
      <c r="D630" s="40"/>
      <c r="E630" s="40"/>
      <c r="F630" s="36"/>
      <c r="G630" s="38"/>
      <c r="H630" s="363"/>
      <c r="I630" s="307"/>
      <c r="J630" s="7"/>
      <c r="K630" s="13"/>
    </row>
    <row r="631" spans="1:11" s="6" customFormat="1" x14ac:dyDescent="0.35">
      <c r="B631" s="39" t="s">
        <v>476</v>
      </c>
      <c r="C631" s="40"/>
      <c r="D631" s="40"/>
      <c r="E631" s="40" t="s">
        <v>359</v>
      </c>
      <c r="F631" s="46" t="s">
        <v>212</v>
      </c>
      <c r="G631" s="38">
        <v>100</v>
      </c>
      <c r="H631" s="363"/>
      <c r="I631" s="307">
        <f>H631*G631</f>
        <v>0</v>
      </c>
      <c r="J631" s="7"/>
      <c r="K631" s="13"/>
    </row>
    <row r="632" spans="1:11" s="6" customFormat="1" ht="12" customHeight="1" x14ac:dyDescent="0.35">
      <c r="B632" s="39"/>
      <c r="C632" s="40"/>
      <c r="D632" s="40"/>
      <c r="E632" s="40"/>
      <c r="F632" s="36"/>
      <c r="G632" s="38"/>
      <c r="H632" s="363"/>
      <c r="I632" s="307"/>
      <c r="J632" s="7"/>
      <c r="K632" s="13"/>
    </row>
    <row r="633" spans="1:11" s="6" customFormat="1" ht="23" x14ac:dyDescent="0.35">
      <c r="B633" s="39"/>
      <c r="C633" s="40"/>
      <c r="D633" s="40"/>
      <c r="E633" s="40" t="s">
        <v>360</v>
      </c>
      <c r="F633" s="36"/>
      <c r="G633" s="38"/>
      <c r="H633" s="363"/>
      <c r="I633" s="307"/>
      <c r="J633" s="7"/>
      <c r="K633" s="13"/>
    </row>
    <row r="634" spans="1:11" s="6" customFormat="1" ht="12" customHeight="1" x14ac:dyDescent="0.35">
      <c r="B634" s="39" t="s">
        <v>477</v>
      </c>
      <c r="C634" s="40"/>
      <c r="D634" s="40"/>
      <c r="E634" s="40" t="s">
        <v>361</v>
      </c>
      <c r="F634" s="46" t="s">
        <v>181</v>
      </c>
      <c r="G634" s="38">
        <v>150</v>
      </c>
      <c r="H634" s="363"/>
      <c r="I634" s="307">
        <f>H634*G634</f>
        <v>0</v>
      </c>
      <c r="J634" s="7"/>
      <c r="K634" s="13"/>
    </row>
    <row r="635" spans="1:11" s="6" customFormat="1" ht="12" customHeight="1" x14ac:dyDescent="0.35">
      <c r="B635" s="39"/>
      <c r="C635" s="40"/>
      <c r="D635" s="40"/>
      <c r="E635" s="40"/>
      <c r="F635" s="36"/>
      <c r="G635" s="38"/>
      <c r="H635" s="363"/>
      <c r="I635" s="307"/>
      <c r="J635" s="7"/>
      <c r="K635" s="13"/>
    </row>
    <row r="636" spans="1:11" s="6" customFormat="1" ht="12" customHeight="1" x14ac:dyDescent="0.35">
      <c r="B636" s="39" t="s">
        <v>478</v>
      </c>
      <c r="C636" s="40"/>
      <c r="D636" s="40"/>
      <c r="E636" s="40" t="s">
        <v>362</v>
      </c>
      <c r="F636" s="46" t="s">
        <v>181</v>
      </c>
      <c r="G636" s="38">
        <v>50</v>
      </c>
      <c r="H636" s="363"/>
      <c r="I636" s="307">
        <f>H636*G636</f>
        <v>0</v>
      </c>
      <c r="J636" s="7"/>
      <c r="K636" s="13"/>
    </row>
    <row r="637" spans="1:11" s="6" customFormat="1" ht="12" customHeight="1" x14ac:dyDescent="0.35">
      <c r="B637" s="39"/>
      <c r="C637" s="40"/>
      <c r="D637" s="40"/>
      <c r="E637" s="40"/>
      <c r="F637" s="36"/>
      <c r="G637" s="38"/>
      <c r="H637" s="363"/>
      <c r="I637" s="307"/>
      <c r="J637" s="7"/>
      <c r="K637" s="13"/>
    </row>
    <row r="638" spans="1:11" s="6" customFormat="1" ht="12" customHeight="1" x14ac:dyDescent="0.35">
      <c r="B638" s="39"/>
      <c r="C638" s="40"/>
      <c r="D638" s="40"/>
      <c r="E638" s="40" t="s">
        <v>363</v>
      </c>
      <c r="F638" s="36"/>
      <c r="G638" s="38"/>
      <c r="H638" s="363"/>
      <c r="I638" s="307"/>
      <c r="J638" s="7"/>
      <c r="K638" s="13"/>
    </row>
    <row r="639" spans="1:11" s="6" customFormat="1" ht="25.5" customHeight="1" x14ac:dyDescent="0.35">
      <c r="B639" s="39" t="s">
        <v>479</v>
      </c>
      <c r="C639" s="40"/>
      <c r="D639" s="40"/>
      <c r="E639" s="40" t="s">
        <v>364</v>
      </c>
      <c r="F639" s="46" t="s">
        <v>181</v>
      </c>
      <c r="G639" s="38">
        <v>200</v>
      </c>
      <c r="H639" s="363"/>
      <c r="I639" s="307">
        <f>H639*G639</f>
        <v>0</v>
      </c>
      <c r="J639" s="7"/>
      <c r="K639" s="13"/>
    </row>
    <row r="640" spans="1:11" s="6" customFormat="1" ht="12" customHeight="1" x14ac:dyDescent="0.35">
      <c r="B640" s="39"/>
      <c r="C640" s="40"/>
      <c r="D640" s="40"/>
      <c r="E640" s="40"/>
      <c r="F640" s="36"/>
      <c r="G640" s="38"/>
      <c r="H640" s="363"/>
      <c r="I640" s="307"/>
      <c r="J640" s="7"/>
      <c r="K640" s="13"/>
    </row>
    <row r="641" spans="1:11" s="6" customFormat="1" ht="12" customHeight="1" x14ac:dyDescent="0.35">
      <c r="B641" s="39"/>
      <c r="C641" s="40"/>
      <c r="D641" s="40"/>
      <c r="E641" s="40"/>
      <c r="F641" s="36"/>
      <c r="G641" s="38"/>
      <c r="H641" s="363"/>
      <c r="I641" s="307"/>
      <c r="J641" s="7"/>
      <c r="K641" s="13"/>
    </row>
    <row r="642" spans="1:11" s="6" customFormat="1" ht="12" customHeight="1" x14ac:dyDescent="0.35">
      <c r="B642" s="39"/>
      <c r="C642" s="40"/>
      <c r="D642" s="40"/>
      <c r="E642" s="40" t="s">
        <v>365</v>
      </c>
      <c r="F642" s="36"/>
      <c r="G642" s="38"/>
      <c r="H642" s="363"/>
      <c r="I642" s="307"/>
      <c r="J642" s="7"/>
      <c r="K642" s="13"/>
    </row>
    <row r="643" spans="1:11" s="6" customFormat="1" ht="12" customHeight="1" x14ac:dyDescent="0.35">
      <c r="B643" s="39"/>
      <c r="C643" s="40"/>
      <c r="D643" s="40"/>
      <c r="E643" s="40" t="s">
        <v>366</v>
      </c>
      <c r="F643" s="46" t="s">
        <v>212</v>
      </c>
      <c r="G643" s="38">
        <v>300</v>
      </c>
      <c r="H643" s="363"/>
      <c r="I643" s="307">
        <f>H643*G643</f>
        <v>0</v>
      </c>
      <c r="J643" s="7"/>
      <c r="K643" s="13"/>
    </row>
    <row r="644" spans="1:11" s="6" customFormat="1" ht="12" customHeight="1" x14ac:dyDescent="0.35">
      <c r="B644" s="39"/>
      <c r="C644" s="40"/>
      <c r="D644" s="40"/>
      <c r="E644" s="40"/>
      <c r="F644" s="36"/>
      <c r="G644" s="38"/>
      <c r="H644" s="363"/>
      <c r="I644" s="307"/>
      <c r="J644" s="7"/>
      <c r="K644" s="13"/>
    </row>
    <row r="645" spans="1:11" s="6" customFormat="1" x14ac:dyDescent="0.35">
      <c r="B645" s="39"/>
      <c r="C645" s="40"/>
      <c r="D645" s="40"/>
      <c r="E645" s="40" t="s">
        <v>367</v>
      </c>
      <c r="F645" s="46" t="s">
        <v>368</v>
      </c>
      <c r="G645" s="38">
        <v>50</v>
      </c>
      <c r="H645" s="363"/>
      <c r="I645" s="307">
        <f>H645*G645</f>
        <v>0</v>
      </c>
      <c r="J645" s="7"/>
      <c r="K645" s="13"/>
    </row>
    <row r="646" spans="1:11" s="6" customFormat="1" ht="11.5" x14ac:dyDescent="0.35">
      <c r="B646" s="39"/>
      <c r="C646" s="40"/>
      <c r="D646" s="40"/>
      <c r="E646" s="40"/>
      <c r="F646" s="46"/>
      <c r="G646" s="38"/>
      <c r="H646" s="26"/>
      <c r="I646" s="307"/>
      <c r="J646" s="7"/>
      <c r="K646" s="13"/>
    </row>
    <row r="647" spans="1:11" s="11" customFormat="1" ht="20" customHeight="1" x14ac:dyDescent="0.35">
      <c r="B647" s="47" t="s">
        <v>186</v>
      </c>
      <c r="C647" s="47"/>
      <c r="D647" s="48"/>
      <c r="E647" s="49"/>
      <c r="F647" s="50"/>
      <c r="G647" s="51"/>
      <c r="H647" s="350"/>
      <c r="I647" s="310">
        <f>SUM(I602:I646)</f>
        <v>0</v>
      </c>
      <c r="J647" s="12"/>
      <c r="K647" s="13"/>
    </row>
    <row r="648" spans="1:11" s="11" customFormat="1" ht="20" customHeight="1" x14ac:dyDescent="0.25">
      <c r="B648" s="52" t="s">
        <v>697</v>
      </c>
      <c r="C648" s="53"/>
      <c r="D648" s="54"/>
      <c r="E648" s="55"/>
      <c r="F648" s="56"/>
      <c r="G648" s="57"/>
      <c r="H648" s="351"/>
      <c r="I648" s="311"/>
      <c r="J648" s="12"/>
      <c r="K648" s="13"/>
    </row>
    <row r="649" spans="1:11" s="1" customFormat="1" ht="15" customHeight="1" x14ac:dyDescent="0.3">
      <c r="B649" s="58" t="s">
        <v>698</v>
      </c>
      <c r="C649" s="68"/>
      <c r="D649" s="68"/>
      <c r="E649" s="68"/>
      <c r="F649" s="69"/>
      <c r="G649" s="70"/>
      <c r="H649" s="355"/>
      <c r="I649" s="313"/>
      <c r="J649" s="2"/>
      <c r="K649" s="13"/>
    </row>
    <row r="650" spans="1:11" s="5" customFormat="1" ht="15" customHeight="1" x14ac:dyDescent="0.3">
      <c r="B650" s="64" t="s">
        <v>502</v>
      </c>
      <c r="C650" s="65"/>
      <c r="D650" s="65"/>
      <c r="E650" s="65"/>
      <c r="F650" s="66"/>
      <c r="G650" s="67"/>
      <c r="H650" s="353"/>
      <c r="I650" s="303"/>
      <c r="J650" s="4"/>
      <c r="K650" s="13"/>
    </row>
    <row r="651" spans="1:11" s="6" customFormat="1" ht="63.5" customHeight="1" x14ac:dyDescent="0.35">
      <c r="B651" s="32" t="s">
        <v>0</v>
      </c>
      <c r="C651" s="32" t="s">
        <v>1</v>
      </c>
      <c r="D651" s="32" t="s">
        <v>2</v>
      </c>
      <c r="E651" s="32" t="s">
        <v>3</v>
      </c>
      <c r="F651" s="32" t="s">
        <v>4</v>
      </c>
      <c r="G651" s="33" t="s">
        <v>5</v>
      </c>
      <c r="H651" s="354" t="s">
        <v>6</v>
      </c>
      <c r="I651" s="312" t="s">
        <v>7</v>
      </c>
      <c r="J651" s="7"/>
      <c r="K651" s="13"/>
    </row>
    <row r="652" spans="1:11" s="6" customFormat="1" ht="24" customHeight="1" x14ac:dyDescent="0.35">
      <c r="A652" s="6">
        <v>567</v>
      </c>
      <c r="B652" s="34" t="s">
        <v>369</v>
      </c>
      <c r="C652" s="35" t="s">
        <v>370</v>
      </c>
      <c r="D652" s="36"/>
      <c r="E652" s="37" t="s">
        <v>371</v>
      </c>
      <c r="F652" s="46"/>
      <c r="G652" s="63"/>
      <c r="H652" s="28"/>
      <c r="I652" s="307"/>
      <c r="J652" s="7"/>
      <c r="K652" s="13"/>
    </row>
    <row r="653" spans="1:11" s="6" customFormat="1" ht="12" customHeight="1" x14ac:dyDescent="0.35">
      <c r="B653" s="39"/>
      <c r="C653" s="40"/>
      <c r="D653" s="40"/>
      <c r="E653" s="40"/>
      <c r="F653" s="36"/>
      <c r="G653" s="63"/>
      <c r="H653" s="27"/>
      <c r="I653" s="307"/>
      <c r="J653" s="7"/>
      <c r="K653" s="13"/>
    </row>
    <row r="654" spans="1:11" s="6" customFormat="1" ht="12" customHeight="1" x14ac:dyDescent="0.35">
      <c r="A654" s="6">
        <v>568</v>
      </c>
      <c r="B654" s="34" t="s">
        <v>372</v>
      </c>
      <c r="C654" s="37"/>
      <c r="D654" s="36"/>
      <c r="E654" s="37" t="s">
        <v>373</v>
      </c>
      <c r="F654" s="46"/>
      <c r="G654" s="63"/>
      <c r="H654" s="27"/>
      <c r="I654" s="307"/>
      <c r="J654" s="7"/>
      <c r="K654" s="13"/>
    </row>
    <row r="655" spans="1:11" s="6" customFormat="1" ht="12" customHeight="1" x14ac:dyDescent="0.35">
      <c r="B655" s="39"/>
      <c r="C655" s="40"/>
      <c r="D655" s="40"/>
      <c r="E655" s="40"/>
      <c r="F655" s="36"/>
      <c r="G655" s="63"/>
      <c r="H655" s="27"/>
      <c r="I655" s="307"/>
      <c r="J655" s="7"/>
      <c r="K655" s="13"/>
    </row>
    <row r="656" spans="1:11" s="6" customFormat="1" ht="12" customHeight="1" x14ac:dyDescent="0.35">
      <c r="A656" s="6">
        <v>569</v>
      </c>
      <c r="B656" s="34"/>
      <c r="C656" s="37" t="s">
        <v>374</v>
      </c>
      <c r="D656" s="36"/>
      <c r="E656" s="37" t="s">
        <v>375</v>
      </c>
      <c r="F656" s="46"/>
      <c r="G656" s="63"/>
      <c r="H656" s="27"/>
      <c r="I656" s="307"/>
      <c r="J656" s="7"/>
      <c r="K656" s="13"/>
    </row>
    <row r="657" spans="1:11" s="6" customFormat="1" ht="12" customHeight="1" x14ac:dyDescent="0.35">
      <c r="B657" s="39"/>
      <c r="C657" s="40"/>
      <c r="D657" s="40"/>
      <c r="E657" s="40"/>
      <c r="F657" s="36"/>
      <c r="G657" s="63"/>
      <c r="H657" s="27"/>
      <c r="I657" s="307"/>
      <c r="J657" s="7"/>
      <c r="K657" s="13"/>
    </row>
    <row r="658" spans="1:11" s="6" customFormat="1" ht="23" x14ac:dyDescent="0.35">
      <c r="A658" s="6">
        <v>570</v>
      </c>
      <c r="B658" s="34" t="s">
        <v>376</v>
      </c>
      <c r="C658" s="37"/>
      <c r="D658" s="36"/>
      <c r="E658" s="37" t="s">
        <v>705</v>
      </c>
      <c r="F658" s="103" t="s">
        <v>226</v>
      </c>
      <c r="G658" s="63">
        <v>2112</v>
      </c>
      <c r="H658" s="363"/>
      <c r="I658" s="307">
        <f>H658*G658</f>
        <v>0</v>
      </c>
      <c r="J658" s="7"/>
      <c r="K658" s="13"/>
    </row>
    <row r="659" spans="1:11" s="6" customFormat="1" x14ac:dyDescent="0.35">
      <c r="B659" s="34"/>
      <c r="C659" s="37"/>
      <c r="D659" s="36"/>
      <c r="E659" s="37"/>
      <c r="F659" s="46"/>
      <c r="G659" s="63"/>
      <c r="H659" s="363"/>
      <c r="I659" s="307"/>
      <c r="J659" s="7"/>
      <c r="K659" s="13"/>
    </row>
    <row r="660" spans="1:11" s="6" customFormat="1" ht="23" x14ac:dyDescent="0.35">
      <c r="B660" s="34" t="s">
        <v>704</v>
      </c>
      <c r="C660" s="37"/>
      <c r="D660" s="36"/>
      <c r="E660" s="37" t="s">
        <v>703</v>
      </c>
      <c r="F660" s="103" t="s">
        <v>226</v>
      </c>
      <c r="G660" s="63">
        <v>2112</v>
      </c>
      <c r="H660" s="363"/>
      <c r="I660" s="307">
        <f t="shared" ref="I660:I674" si="39">H660*G660</f>
        <v>0</v>
      </c>
      <c r="J660" s="7"/>
      <c r="K660" s="13"/>
    </row>
    <row r="661" spans="1:11" s="6" customFormat="1" x14ac:dyDescent="0.35">
      <c r="B661" s="34"/>
      <c r="C661" s="37"/>
      <c r="D661" s="36"/>
      <c r="E661" s="37"/>
      <c r="F661" s="46"/>
      <c r="G661" s="63"/>
      <c r="H661" s="363"/>
      <c r="I661" s="307"/>
      <c r="J661" s="7"/>
      <c r="K661" s="13"/>
    </row>
    <row r="662" spans="1:11" s="6" customFormat="1" ht="12" customHeight="1" x14ac:dyDescent="0.35">
      <c r="B662" s="39"/>
      <c r="C662" s="40"/>
      <c r="D662" s="40"/>
      <c r="E662" s="104" t="s">
        <v>706</v>
      </c>
      <c r="F662" s="36"/>
      <c r="G662" s="63"/>
      <c r="H662" s="363"/>
      <c r="I662" s="307"/>
      <c r="J662" s="7"/>
      <c r="K662" s="13"/>
    </row>
    <row r="663" spans="1:11" s="6" customFormat="1" ht="12" customHeight="1" x14ac:dyDescent="0.35">
      <c r="B663" s="39"/>
      <c r="C663" s="40"/>
      <c r="D663" s="40"/>
      <c r="E663" s="40"/>
      <c r="F663" s="36"/>
      <c r="G663" s="63"/>
      <c r="H663" s="363"/>
      <c r="I663" s="307"/>
      <c r="J663" s="7"/>
      <c r="K663" s="13"/>
    </row>
    <row r="664" spans="1:11" s="6" customFormat="1" ht="57.5" x14ac:dyDescent="0.35">
      <c r="B664" s="39"/>
      <c r="C664" s="40"/>
      <c r="D664" s="40"/>
      <c r="E664" s="40" t="s">
        <v>707</v>
      </c>
      <c r="F664" s="36"/>
      <c r="G664" s="63"/>
      <c r="H664" s="363"/>
      <c r="I664" s="307"/>
      <c r="J664" s="7"/>
      <c r="K664" s="13"/>
    </row>
    <row r="665" spans="1:11" s="6" customFormat="1" ht="12" customHeight="1" x14ac:dyDescent="0.35">
      <c r="B665" s="39"/>
      <c r="C665" s="40"/>
      <c r="D665" s="40"/>
      <c r="E665" s="40"/>
      <c r="F665" s="36"/>
      <c r="G665" s="63"/>
      <c r="H665" s="363"/>
      <c r="I665" s="307"/>
      <c r="J665" s="7"/>
      <c r="K665" s="13"/>
    </row>
    <row r="666" spans="1:11" s="6" customFormat="1" ht="58" x14ac:dyDescent="0.35">
      <c r="B666" s="39"/>
      <c r="C666" s="40"/>
      <c r="D666" s="40"/>
      <c r="E666" s="104" t="s">
        <v>708</v>
      </c>
      <c r="F666" s="103" t="s">
        <v>709</v>
      </c>
      <c r="G666" s="105">
        <v>325.44</v>
      </c>
      <c r="H666" s="363"/>
      <c r="I666" s="307">
        <f t="shared" si="39"/>
        <v>0</v>
      </c>
      <c r="J666" s="7"/>
      <c r="K666" s="13"/>
    </row>
    <row r="667" spans="1:11" s="6" customFormat="1" ht="12" customHeight="1" x14ac:dyDescent="0.35">
      <c r="B667" s="39"/>
      <c r="C667" s="40"/>
      <c r="D667" s="40"/>
      <c r="E667" s="104"/>
      <c r="F667" s="103"/>
      <c r="G667" s="105"/>
      <c r="H667" s="363"/>
      <c r="I667" s="307"/>
      <c r="J667" s="7"/>
      <c r="K667" s="13"/>
    </row>
    <row r="668" spans="1:11" s="6" customFormat="1" ht="29" x14ac:dyDescent="0.35">
      <c r="B668" s="39"/>
      <c r="C668" s="40"/>
      <c r="D668" s="40"/>
      <c r="E668" s="104" t="s">
        <v>710</v>
      </c>
      <c r="F668" s="103"/>
      <c r="G668" s="105"/>
      <c r="H668" s="363"/>
      <c r="I668" s="307"/>
      <c r="J668" s="7"/>
      <c r="K668" s="13"/>
    </row>
    <row r="669" spans="1:11" s="6" customFormat="1" ht="12" customHeight="1" x14ac:dyDescent="0.35">
      <c r="B669" s="39"/>
      <c r="C669" s="40"/>
      <c r="D669" s="40"/>
      <c r="E669" s="104"/>
      <c r="F669" s="103"/>
      <c r="G669" s="105"/>
      <c r="H669" s="363"/>
      <c r="I669" s="307"/>
      <c r="J669" s="7"/>
      <c r="K669" s="13"/>
    </row>
    <row r="670" spans="1:11" s="6" customFormat="1" x14ac:dyDescent="0.35">
      <c r="B670" s="39"/>
      <c r="C670" s="40"/>
      <c r="D670" s="40"/>
      <c r="E670" s="106" t="s">
        <v>711</v>
      </c>
      <c r="F670" s="103" t="s">
        <v>712</v>
      </c>
      <c r="G670" s="105">
        <v>1</v>
      </c>
      <c r="H670" s="363"/>
      <c r="I670" s="307">
        <f t="shared" si="39"/>
        <v>0</v>
      </c>
      <c r="J670" s="7"/>
      <c r="K670" s="13"/>
    </row>
    <row r="671" spans="1:11" s="6" customFormat="1" ht="12" customHeight="1" x14ac:dyDescent="0.35">
      <c r="B671" s="39"/>
      <c r="C671" s="40"/>
      <c r="D671" s="40"/>
      <c r="E671" s="106"/>
      <c r="F671" s="103"/>
      <c r="G671" s="105"/>
      <c r="H671" s="27"/>
      <c r="I671" s="307"/>
      <c r="J671" s="7"/>
      <c r="K671" s="13"/>
    </row>
    <row r="672" spans="1:11" s="6" customFormat="1" x14ac:dyDescent="0.35">
      <c r="B672" s="39"/>
      <c r="C672" s="40"/>
      <c r="D672" s="40"/>
      <c r="E672" s="106" t="s">
        <v>713</v>
      </c>
      <c r="F672" s="103" t="s">
        <v>112</v>
      </c>
      <c r="G672" s="107"/>
      <c r="H672" s="364"/>
      <c r="I672" s="307">
        <f>G672*H672</f>
        <v>0</v>
      </c>
      <c r="J672" s="7"/>
      <c r="K672" s="13"/>
    </row>
    <row r="673" spans="2:11" s="6" customFormat="1" x14ac:dyDescent="0.35">
      <c r="B673" s="39"/>
      <c r="C673" s="40"/>
      <c r="D673" s="40"/>
      <c r="E673" s="106"/>
      <c r="F673" s="103"/>
      <c r="G673" s="105"/>
      <c r="H673" s="27"/>
      <c r="I673" s="307"/>
      <c r="J673" s="7"/>
      <c r="K673" s="13"/>
    </row>
    <row r="674" spans="2:11" s="6" customFormat="1" x14ac:dyDescent="0.35">
      <c r="B674" s="39"/>
      <c r="C674" s="40"/>
      <c r="D674" s="40"/>
      <c r="E674" s="106" t="s">
        <v>714</v>
      </c>
      <c r="F674" s="103" t="s">
        <v>712</v>
      </c>
      <c r="G674" s="105">
        <v>1</v>
      </c>
      <c r="H674" s="363"/>
      <c r="I674" s="307">
        <f t="shared" si="39"/>
        <v>0</v>
      </c>
      <c r="J674" s="7"/>
      <c r="K674" s="13"/>
    </row>
    <row r="675" spans="2:11" s="6" customFormat="1" x14ac:dyDescent="0.35">
      <c r="B675" s="39"/>
      <c r="C675" s="40"/>
      <c r="D675" s="40"/>
      <c r="E675" s="106"/>
      <c r="F675" s="103"/>
      <c r="G675" s="105"/>
      <c r="H675" s="27"/>
      <c r="I675" s="307"/>
      <c r="J675" s="7"/>
      <c r="K675" s="13"/>
    </row>
    <row r="676" spans="2:11" s="6" customFormat="1" x14ac:dyDescent="0.35">
      <c r="B676" s="39"/>
      <c r="C676" s="40"/>
      <c r="D676" s="40"/>
      <c r="E676" s="108" t="s">
        <v>713</v>
      </c>
      <c r="F676" s="103" t="s">
        <v>112</v>
      </c>
      <c r="G676" s="107"/>
      <c r="H676" s="364"/>
      <c r="I676" s="307">
        <f>G676*H676</f>
        <v>0</v>
      </c>
      <c r="J676" s="7"/>
      <c r="K676" s="13"/>
    </row>
    <row r="677" spans="2:11" s="6" customFormat="1" ht="12" customHeight="1" x14ac:dyDescent="0.35">
      <c r="B677" s="39"/>
      <c r="C677" s="40"/>
      <c r="D677" s="40"/>
      <c r="E677" s="40"/>
      <c r="F677" s="36"/>
      <c r="G677" s="63"/>
      <c r="H677" s="27"/>
      <c r="I677" s="307"/>
      <c r="J677" s="7"/>
      <c r="K677" s="13"/>
    </row>
    <row r="678" spans="2:11" s="6" customFormat="1" ht="12" customHeight="1" x14ac:dyDescent="0.35">
      <c r="B678" s="39"/>
      <c r="C678" s="40"/>
      <c r="D678" s="40"/>
      <c r="E678" s="40"/>
      <c r="F678" s="36"/>
      <c r="G678" s="63"/>
      <c r="H678" s="27"/>
      <c r="I678" s="307"/>
      <c r="J678" s="7"/>
      <c r="K678" s="13"/>
    </row>
    <row r="679" spans="2:11" s="6" customFormat="1" ht="12" customHeight="1" x14ac:dyDescent="0.35">
      <c r="B679" s="39"/>
      <c r="C679" s="40"/>
      <c r="D679" s="40"/>
      <c r="E679" s="40"/>
      <c r="F679" s="36"/>
      <c r="G679" s="63"/>
      <c r="H679" s="27"/>
      <c r="I679" s="322"/>
      <c r="J679" s="7"/>
      <c r="K679" s="13"/>
    </row>
    <row r="680" spans="2:11" s="6" customFormat="1" ht="12" customHeight="1" x14ac:dyDescent="0.35">
      <c r="B680" s="39"/>
      <c r="C680" s="40"/>
      <c r="D680" s="40"/>
      <c r="E680" s="40"/>
      <c r="F680" s="36"/>
      <c r="G680" s="63"/>
      <c r="H680" s="27"/>
      <c r="I680" s="307"/>
      <c r="J680" s="7"/>
      <c r="K680" s="13"/>
    </row>
    <row r="681" spans="2:11" s="6" customFormat="1" ht="12" customHeight="1" x14ac:dyDescent="0.35">
      <c r="B681" s="39"/>
      <c r="C681" s="40"/>
      <c r="D681" s="40"/>
      <c r="E681" s="40"/>
      <c r="F681" s="36"/>
      <c r="G681" s="63"/>
      <c r="H681" s="27"/>
      <c r="I681" s="307"/>
      <c r="J681" s="7"/>
      <c r="K681" s="13"/>
    </row>
    <row r="682" spans="2:11" s="6" customFormat="1" ht="12" customHeight="1" x14ac:dyDescent="0.35">
      <c r="B682" s="39"/>
      <c r="C682" s="40"/>
      <c r="D682" s="40"/>
      <c r="E682" s="40"/>
      <c r="F682" s="36"/>
      <c r="G682" s="63"/>
      <c r="H682" s="27"/>
      <c r="I682" s="307"/>
      <c r="J682" s="7"/>
      <c r="K682" s="13"/>
    </row>
    <row r="683" spans="2:11" s="6" customFormat="1" ht="12" customHeight="1" x14ac:dyDescent="0.35">
      <c r="B683" s="39"/>
      <c r="C683" s="40"/>
      <c r="D683" s="40"/>
      <c r="E683" s="40"/>
      <c r="F683" s="36"/>
      <c r="G683" s="63"/>
      <c r="H683" s="27"/>
      <c r="I683" s="307"/>
      <c r="J683" s="7"/>
      <c r="K683" s="13"/>
    </row>
    <row r="684" spans="2:11" s="6" customFormat="1" ht="12" customHeight="1" x14ac:dyDescent="0.35">
      <c r="B684" s="39"/>
      <c r="C684" s="40"/>
      <c r="D684" s="40"/>
      <c r="E684" s="40"/>
      <c r="F684" s="36"/>
      <c r="G684" s="63"/>
      <c r="H684" s="27"/>
      <c r="I684" s="307"/>
      <c r="J684" s="7"/>
      <c r="K684" s="13"/>
    </row>
    <row r="685" spans="2:11" s="6" customFormat="1" ht="12" customHeight="1" x14ac:dyDescent="0.35">
      <c r="B685" s="39"/>
      <c r="C685" s="40"/>
      <c r="D685" s="40"/>
      <c r="E685" s="40"/>
      <c r="F685" s="36"/>
      <c r="G685" s="63"/>
      <c r="H685" s="27"/>
      <c r="I685" s="307"/>
      <c r="J685" s="7"/>
      <c r="K685" s="13"/>
    </row>
    <row r="686" spans="2:11" s="6" customFormat="1" ht="12" customHeight="1" x14ac:dyDescent="0.35">
      <c r="B686" s="39"/>
      <c r="C686" s="40"/>
      <c r="D686" s="40"/>
      <c r="E686" s="40"/>
      <c r="F686" s="36"/>
      <c r="G686" s="63"/>
      <c r="H686" s="27"/>
      <c r="I686" s="307"/>
      <c r="J686" s="7"/>
      <c r="K686" s="13"/>
    </row>
    <row r="687" spans="2:11" s="6" customFormat="1" ht="12" customHeight="1" x14ac:dyDescent="0.35">
      <c r="B687" s="39"/>
      <c r="C687" s="40"/>
      <c r="D687" s="40"/>
      <c r="E687" s="40"/>
      <c r="F687" s="36"/>
      <c r="G687" s="63"/>
      <c r="H687" s="27"/>
      <c r="I687" s="307"/>
      <c r="J687" s="7"/>
      <c r="K687" s="13"/>
    </row>
    <row r="688" spans="2:11" s="6" customFormat="1" ht="12" customHeight="1" x14ac:dyDescent="0.35">
      <c r="B688" s="39"/>
      <c r="C688" s="40"/>
      <c r="D688" s="40"/>
      <c r="E688" s="40"/>
      <c r="F688" s="36"/>
      <c r="G688" s="63"/>
      <c r="H688" s="27"/>
      <c r="I688" s="307"/>
      <c r="J688" s="7"/>
      <c r="K688" s="13"/>
    </row>
    <row r="689" spans="1:11" s="6" customFormat="1" ht="12" customHeight="1" x14ac:dyDescent="0.35">
      <c r="B689" s="39"/>
      <c r="C689" s="40"/>
      <c r="D689" s="40"/>
      <c r="E689" s="40"/>
      <c r="F689" s="36"/>
      <c r="G689" s="63"/>
      <c r="H689" s="27"/>
      <c r="I689" s="307"/>
      <c r="J689" s="7"/>
      <c r="K689" s="13"/>
    </row>
    <row r="690" spans="1:11" s="6" customFormat="1" ht="12" customHeight="1" x14ac:dyDescent="0.35">
      <c r="B690" s="39"/>
      <c r="C690" s="40"/>
      <c r="D690" s="40"/>
      <c r="E690" s="40"/>
      <c r="F690" s="36"/>
      <c r="G690" s="63"/>
      <c r="H690" s="27"/>
      <c r="I690" s="307"/>
      <c r="J690" s="7"/>
      <c r="K690" s="13"/>
    </row>
    <row r="691" spans="1:11" s="6" customFormat="1" ht="12" customHeight="1" x14ac:dyDescent="0.35">
      <c r="B691" s="39"/>
      <c r="C691" s="40"/>
      <c r="D691" s="40"/>
      <c r="E691" s="40"/>
      <c r="F691" s="36"/>
      <c r="G691" s="63"/>
      <c r="H691" s="27"/>
      <c r="I691" s="307"/>
      <c r="J691" s="7"/>
      <c r="K691" s="13"/>
    </row>
    <row r="692" spans="1:11" s="6" customFormat="1" ht="12" customHeight="1" x14ac:dyDescent="0.35">
      <c r="B692" s="39"/>
      <c r="C692" s="40"/>
      <c r="D692" s="40"/>
      <c r="E692" s="40"/>
      <c r="F692" s="36"/>
      <c r="G692" s="63"/>
      <c r="H692" s="27"/>
      <c r="I692" s="307"/>
      <c r="J692" s="7"/>
      <c r="K692" s="13"/>
    </row>
    <row r="693" spans="1:11" s="6" customFormat="1" ht="12" customHeight="1" x14ac:dyDescent="0.35">
      <c r="B693" s="39"/>
      <c r="C693" s="40"/>
      <c r="D693" s="40"/>
      <c r="E693" s="40"/>
      <c r="F693" s="36"/>
      <c r="G693" s="63"/>
      <c r="H693" s="27"/>
      <c r="I693" s="307"/>
      <c r="J693" s="7"/>
      <c r="K693" s="13"/>
    </row>
    <row r="694" spans="1:11" s="6" customFormat="1" ht="12" customHeight="1" x14ac:dyDescent="0.35">
      <c r="B694" s="39"/>
      <c r="C694" s="40"/>
      <c r="D694" s="40"/>
      <c r="E694" s="40"/>
      <c r="F694" s="36"/>
      <c r="G694" s="63"/>
      <c r="H694" s="27"/>
      <c r="I694" s="307"/>
      <c r="J694" s="7"/>
      <c r="K694" s="13"/>
    </row>
    <row r="695" spans="1:11" s="6" customFormat="1" ht="12" customHeight="1" x14ac:dyDescent="0.35">
      <c r="B695" s="39"/>
      <c r="C695" s="40"/>
      <c r="D695" s="40"/>
      <c r="E695" s="40"/>
      <c r="F695" s="36"/>
      <c r="G695" s="63"/>
      <c r="H695" s="362"/>
      <c r="I695" s="307"/>
      <c r="J695" s="7"/>
      <c r="K695" s="13"/>
    </row>
    <row r="696" spans="1:11" s="11" customFormat="1" ht="20" customHeight="1" x14ac:dyDescent="0.35">
      <c r="B696" s="47" t="s">
        <v>186</v>
      </c>
      <c r="C696" s="47"/>
      <c r="D696" s="48"/>
      <c r="E696" s="49"/>
      <c r="F696" s="50"/>
      <c r="G696" s="51"/>
      <c r="H696" s="365"/>
      <c r="I696" s="323">
        <f>SUM(I652:I695)</f>
        <v>0</v>
      </c>
      <c r="J696" s="12"/>
      <c r="K696" s="13"/>
    </row>
    <row r="697" spans="1:11" s="11" customFormat="1" ht="20" customHeight="1" x14ac:dyDescent="0.25">
      <c r="B697" s="52" t="s">
        <v>697</v>
      </c>
      <c r="C697" s="53"/>
      <c r="D697" s="54"/>
      <c r="E697" s="55"/>
      <c r="F697" s="56"/>
      <c r="G697" s="57"/>
      <c r="H697" s="28"/>
      <c r="I697" s="311"/>
      <c r="J697" s="12"/>
      <c r="K697" s="13"/>
    </row>
    <row r="698" spans="1:11" s="1" customFormat="1" ht="15" customHeight="1" x14ac:dyDescent="0.3">
      <c r="B698" s="58" t="s">
        <v>698</v>
      </c>
      <c r="C698" s="68"/>
      <c r="D698" s="68"/>
      <c r="E698" s="68"/>
      <c r="F698" s="69"/>
      <c r="G698" s="70"/>
      <c r="H698" s="366"/>
      <c r="I698" s="313"/>
      <c r="J698" s="2"/>
      <c r="K698" s="13"/>
    </row>
    <row r="699" spans="1:11" s="5" customFormat="1" ht="15" customHeight="1" x14ac:dyDescent="0.3">
      <c r="B699" s="64" t="s">
        <v>501</v>
      </c>
      <c r="C699" s="65"/>
      <c r="D699" s="65"/>
      <c r="E699" s="65"/>
      <c r="F699" s="66"/>
      <c r="G699" s="67"/>
      <c r="H699" s="367"/>
      <c r="I699" s="303"/>
      <c r="J699" s="4"/>
      <c r="K699" s="13"/>
    </row>
    <row r="700" spans="1:11" s="6" customFormat="1" ht="63.5" customHeight="1" x14ac:dyDescent="0.35">
      <c r="B700" s="32" t="s">
        <v>0</v>
      </c>
      <c r="C700" s="32" t="s">
        <v>1</v>
      </c>
      <c r="D700" s="32" t="s">
        <v>2</v>
      </c>
      <c r="E700" s="32" t="s">
        <v>3</v>
      </c>
      <c r="F700" s="32" t="s">
        <v>4</v>
      </c>
      <c r="G700" s="33" t="s">
        <v>5</v>
      </c>
      <c r="H700" s="368" t="s">
        <v>6</v>
      </c>
      <c r="I700" s="324" t="s">
        <v>7</v>
      </c>
      <c r="J700" s="7"/>
      <c r="K700" s="13"/>
    </row>
    <row r="701" spans="1:11" s="6" customFormat="1" ht="24" customHeight="1" x14ac:dyDescent="0.35">
      <c r="A701" s="6">
        <v>610</v>
      </c>
      <c r="B701" s="71" t="s">
        <v>379</v>
      </c>
      <c r="C701" s="35" t="s">
        <v>380</v>
      </c>
      <c r="D701" s="36"/>
      <c r="E701" s="37" t="s">
        <v>381</v>
      </c>
      <c r="F701" s="46"/>
      <c r="G701" s="63"/>
      <c r="H701" s="27"/>
      <c r="I701" s="307"/>
      <c r="J701" s="7"/>
      <c r="K701" s="13"/>
    </row>
    <row r="702" spans="1:11" s="6" customFormat="1" ht="12" customHeight="1" x14ac:dyDescent="0.35">
      <c r="B702" s="39"/>
      <c r="C702" s="40"/>
      <c r="D702" s="40"/>
      <c r="E702" s="40"/>
      <c r="F702" s="36"/>
      <c r="G702" s="63"/>
      <c r="H702" s="27"/>
      <c r="I702" s="307"/>
      <c r="J702" s="7"/>
      <c r="K702" s="13"/>
    </row>
    <row r="703" spans="1:11" s="6" customFormat="1" ht="12" customHeight="1" x14ac:dyDescent="0.35">
      <c r="A703" s="6">
        <v>621</v>
      </c>
      <c r="B703" s="34" t="s">
        <v>382</v>
      </c>
      <c r="C703" s="37" t="s">
        <v>193</v>
      </c>
      <c r="D703" s="36" t="s">
        <v>179</v>
      </c>
      <c r="E703" s="37" t="s">
        <v>383</v>
      </c>
      <c r="F703" s="46"/>
      <c r="G703" s="63"/>
      <c r="H703" s="27"/>
      <c r="I703" s="307"/>
      <c r="J703" s="7"/>
      <c r="K703" s="13"/>
    </row>
    <row r="704" spans="1:11" s="6" customFormat="1" ht="12" customHeight="1" x14ac:dyDescent="0.35">
      <c r="B704" s="39"/>
      <c r="C704" s="40"/>
      <c r="D704" s="40"/>
      <c r="E704" s="40"/>
      <c r="F704" s="36"/>
      <c r="G704" s="63"/>
      <c r="H704" s="27"/>
      <c r="I704" s="307"/>
      <c r="J704" s="7"/>
      <c r="K704" s="13"/>
    </row>
    <row r="705" spans="1:11" s="6" customFormat="1" ht="34.5" x14ac:dyDescent="0.35">
      <c r="A705" s="6">
        <v>622</v>
      </c>
      <c r="B705" s="34" t="s">
        <v>384</v>
      </c>
      <c r="C705" s="37"/>
      <c r="D705" s="36"/>
      <c r="E705" s="37" t="s">
        <v>481</v>
      </c>
      <c r="F705" s="46" t="s">
        <v>212</v>
      </c>
      <c r="G705" s="109">
        <v>2500</v>
      </c>
      <c r="H705" s="363"/>
      <c r="I705" s="307">
        <f>H705*G705</f>
        <v>0</v>
      </c>
      <c r="J705" s="7"/>
      <c r="K705" s="13"/>
    </row>
    <row r="706" spans="1:11" s="6" customFormat="1" ht="12" customHeight="1" x14ac:dyDescent="0.35">
      <c r="B706" s="39"/>
      <c r="C706" s="40"/>
      <c r="D706" s="40"/>
      <c r="E706" s="40"/>
      <c r="F706" s="36"/>
      <c r="G706" s="109"/>
      <c r="H706" s="363"/>
      <c r="I706" s="307"/>
      <c r="J706" s="7"/>
      <c r="K706" s="13"/>
    </row>
    <row r="707" spans="1:11" s="6" customFormat="1" ht="23" x14ac:dyDescent="0.35">
      <c r="A707" s="6">
        <v>880</v>
      </c>
      <c r="B707" s="34" t="s">
        <v>385</v>
      </c>
      <c r="C707" s="37"/>
      <c r="D707" s="36"/>
      <c r="E707" s="37" t="s">
        <v>480</v>
      </c>
      <c r="F707" s="46" t="s">
        <v>212</v>
      </c>
      <c r="G707" s="109">
        <v>300</v>
      </c>
      <c r="H707" s="363"/>
      <c r="I707" s="307">
        <f>H707*G707</f>
        <v>0</v>
      </c>
      <c r="J707" s="7"/>
      <c r="K707" s="13"/>
    </row>
    <row r="708" spans="1:11" s="6" customFormat="1" ht="12" customHeight="1" x14ac:dyDescent="0.35">
      <c r="B708" s="39"/>
      <c r="C708" s="40"/>
      <c r="D708" s="40"/>
      <c r="E708" s="40"/>
      <c r="F708" s="36"/>
      <c r="G708" s="109"/>
      <c r="H708" s="27"/>
      <c r="I708" s="307"/>
      <c r="J708" s="7"/>
      <c r="K708" s="13"/>
    </row>
    <row r="709" spans="1:11" s="6" customFormat="1" ht="23.5" customHeight="1" x14ac:dyDescent="0.35">
      <c r="A709" s="6">
        <v>626</v>
      </c>
      <c r="B709" s="34" t="s">
        <v>386</v>
      </c>
      <c r="C709" s="37" t="s">
        <v>195</v>
      </c>
      <c r="D709" s="36" t="s">
        <v>179</v>
      </c>
      <c r="E709" s="37" t="s">
        <v>387</v>
      </c>
      <c r="F709" s="46"/>
      <c r="G709" s="109"/>
      <c r="H709" s="27"/>
      <c r="I709" s="307"/>
      <c r="J709" s="7"/>
      <c r="K709" s="13"/>
    </row>
    <row r="710" spans="1:11" s="6" customFormat="1" ht="10.5" customHeight="1" x14ac:dyDescent="0.35">
      <c r="B710" s="34"/>
      <c r="C710" s="37"/>
      <c r="D710" s="36"/>
      <c r="E710" s="37"/>
      <c r="F710" s="46"/>
      <c r="G710" s="109"/>
      <c r="H710" s="27"/>
      <c r="I710" s="307"/>
      <c r="J710" s="7"/>
      <c r="K710" s="13"/>
    </row>
    <row r="711" spans="1:11" s="6" customFormat="1" ht="10.5" customHeight="1" x14ac:dyDescent="0.35">
      <c r="B711" s="34"/>
      <c r="C711" s="37"/>
      <c r="D711" s="110" t="s">
        <v>195</v>
      </c>
      <c r="E711" s="111" t="s">
        <v>715</v>
      </c>
      <c r="F711" s="103"/>
      <c r="G711" s="105"/>
      <c r="H711" s="363"/>
      <c r="I711" s="307"/>
      <c r="J711" s="7"/>
      <c r="K711" s="13"/>
    </row>
    <row r="712" spans="1:11" s="6" customFormat="1" ht="10.5" customHeight="1" x14ac:dyDescent="0.35">
      <c r="B712" s="34"/>
      <c r="C712" s="37"/>
      <c r="D712" s="110"/>
      <c r="E712" s="111"/>
      <c r="F712" s="103"/>
      <c r="G712" s="105"/>
      <c r="H712" s="363"/>
      <c r="I712" s="307"/>
      <c r="J712" s="7"/>
      <c r="K712" s="13"/>
    </row>
    <row r="713" spans="1:11" s="6" customFormat="1" ht="10.5" customHeight="1" x14ac:dyDescent="0.35">
      <c r="B713" s="34"/>
      <c r="C713" s="37"/>
      <c r="D713" s="110"/>
      <c r="E713" s="112" t="s">
        <v>521</v>
      </c>
      <c r="F713" s="103"/>
      <c r="G713" s="105"/>
      <c r="H713" s="363"/>
      <c r="I713" s="307"/>
      <c r="J713" s="7"/>
      <c r="K713" s="13"/>
    </row>
    <row r="714" spans="1:11" s="6" customFormat="1" x14ac:dyDescent="0.35">
      <c r="B714" s="34" t="s">
        <v>193</v>
      </c>
      <c r="C714" s="37"/>
      <c r="D714" s="110"/>
      <c r="E714" s="113"/>
      <c r="F714" s="103"/>
      <c r="G714" s="105"/>
      <c r="H714" s="363"/>
      <c r="I714" s="307"/>
      <c r="J714" s="7"/>
      <c r="K714" s="13"/>
    </row>
    <row r="715" spans="1:11" s="6" customFormat="1" ht="46" x14ac:dyDescent="0.35">
      <c r="B715" s="34"/>
      <c r="C715" s="37"/>
      <c r="D715" s="110"/>
      <c r="E715" s="114" t="s">
        <v>512</v>
      </c>
      <c r="F715" s="115" t="s">
        <v>226</v>
      </c>
      <c r="G715" s="105">
        <v>6180</v>
      </c>
      <c r="H715" s="363"/>
      <c r="I715" s="307">
        <f>H715*G715</f>
        <v>0</v>
      </c>
      <c r="J715" s="7"/>
      <c r="K715" s="13"/>
    </row>
    <row r="716" spans="1:11" s="6" customFormat="1" ht="10.5" customHeight="1" x14ac:dyDescent="0.35">
      <c r="B716" s="34"/>
      <c r="C716" s="37"/>
      <c r="D716" s="110"/>
      <c r="E716" s="113"/>
      <c r="F716" s="116"/>
      <c r="G716" s="105"/>
      <c r="H716" s="363"/>
      <c r="I716" s="307"/>
      <c r="J716" s="7"/>
      <c r="K716" s="13"/>
    </row>
    <row r="717" spans="1:11" s="6" customFormat="1" ht="46" x14ac:dyDescent="0.35">
      <c r="B717" s="34" t="s">
        <v>195</v>
      </c>
      <c r="C717" s="37"/>
      <c r="D717" s="110"/>
      <c r="E717" s="114" t="s">
        <v>513</v>
      </c>
      <c r="F717" s="115" t="s">
        <v>226</v>
      </c>
      <c r="G717" s="105">
        <v>2450</v>
      </c>
      <c r="H717" s="363"/>
      <c r="I717" s="307">
        <f t="shared" ref="I717:I752" si="40">H717*G717</f>
        <v>0</v>
      </c>
      <c r="J717" s="7"/>
      <c r="K717" s="13"/>
    </row>
    <row r="718" spans="1:11" s="6" customFormat="1" ht="10.5" customHeight="1" x14ac:dyDescent="0.35">
      <c r="B718" s="34"/>
      <c r="C718" s="37"/>
      <c r="D718" s="110"/>
      <c r="E718" s="113"/>
      <c r="F718" s="116"/>
      <c r="G718" s="105"/>
      <c r="H718" s="363"/>
      <c r="I718" s="307"/>
      <c r="J718" s="7"/>
      <c r="K718" s="13"/>
    </row>
    <row r="719" spans="1:11" s="6" customFormat="1" ht="46" x14ac:dyDescent="0.35">
      <c r="B719" s="34" t="s">
        <v>388</v>
      </c>
      <c r="C719" s="37"/>
      <c r="D719" s="110"/>
      <c r="E719" s="114" t="s">
        <v>716</v>
      </c>
      <c r="F719" s="115" t="s">
        <v>226</v>
      </c>
      <c r="G719" s="117">
        <v>960</v>
      </c>
      <c r="H719" s="369"/>
      <c r="I719" s="307">
        <f t="shared" si="40"/>
        <v>0</v>
      </c>
      <c r="J719" s="7"/>
      <c r="K719" s="13"/>
    </row>
    <row r="720" spans="1:11" s="6" customFormat="1" ht="10.5" customHeight="1" x14ac:dyDescent="0.35">
      <c r="B720" s="34"/>
      <c r="C720" s="37"/>
      <c r="D720" s="110"/>
      <c r="E720" s="113"/>
      <c r="F720" s="116"/>
      <c r="G720" s="105"/>
      <c r="H720" s="363"/>
      <c r="I720" s="307"/>
      <c r="J720" s="7"/>
      <c r="K720" s="13"/>
    </row>
    <row r="721" spans="2:11" s="6" customFormat="1" ht="46" x14ac:dyDescent="0.35">
      <c r="B721" s="34" t="s">
        <v>389</v>
      </c>
      <c r="C721" s="37"/>
      <c r="D721" s="110"/>
      <c r="E721" s="114" t="s">
        <v>489</v>
      </c>
      <c r="F721" s="115" t="s">
        <v>226</v>
      </c>
      <c r="G721" s="105">
        <v>390</v>
      </c>
      <c r="H721" s="363"/>
      <c r="I721" s="307">
        <f t="shared" si="40"/>
        <v>0</v>
      </c>
      <c r="J721" s="7"/>
      <c r="K721" s="13"/>
    </row>
    <row r="722" spans="2:11" s="6" customFormat="1" ht="10.5" customHeight="1" x14ac:dyDescent="0.35">
      <c r="B722" s="34"/>
      <c r="C722" s="37"/>
      <c r="D722" s="110"/>
      <c r="E722" s="113"/>
      <c r="F722" s="116"/>
      <c r="G722" s="105"/>
      <c r="H722" s="363"/>
      <c r="I722" s="307"/>
      <c r="J722" s="7"/>
      <c r="K722" s="13"/>
    </row>
    <row r="723" spans="2:11" s="6" customFormat="1" ht="57.5" x14ac:dyDescent="0.35">
      <c r="B723" s="34" t="s">
        <v>207</v>
      </c>
      <c r="C723" s="37"/>
      <c r="D723" s="110"/>
      <c r="E723" s="112" t="s">
        <v>717</v>
      </c>
      <c r="F723" s="115" t="s">
        <v>226</v>
      </c>
      <c r="G723" s="105">
        <v>180</v>
      </c>
      <c r="H723" s="363"/>
      <c r="I723" s="307">
        <f t="shared" si="40"/>
        <v>0</v>
      </c>
      <c r="J723" s="7"/>
      <c r="K723" s="13"/>
    </row>
    <row r="724" spans="2:11" s="6" customFormat="1" ht="10.5" customHeight="1" x14ac:dyDescent="0.35">
      <c r="B724" s="34"/>
      <c r="C724" s="37"/>
      <c r="D724" s="110"/>
      <c r="E724" s="113"/>
      <c r="F724" s="103"/>
      <c r="G724" s="117"/>
      <c r="H724" s="369"/>
      <c r="I724" s="307"/>
      <c r="J724" s="7"/>
      <c r="K724" s="13"/>
    </row>
    <row r="725" spans="2:11" s="6" customFormat="1" ht="57.5" x14ac:dyDescent="0.35">
      <c r="B725" s="34" t="s">
        <v>390</v>
      </c>
      <c r="C725" s="37"/>
      <c r="D725" s="110"/>
      <c r="E725" s="112" t="s">
        <v>718</v>
      </c>
      <c r="F725" s="115" t="s">
        <v>226</v>
      </c>
      <c r="G725" s="105">
        <v>1700</v>
      </c>
      <c r="H725" s="363"/>
      <c r="I725" s="307">
        <f t="shared" si="40"/>
        <v>0</v>
      </c>
      <c r="J725" s="7"/>
      <c r="K725" s="13"/>
    </row>
    <row r="726" spans="2:11" s="6" customFormat="1" ht="10.5" customHeight="1" x14ac:dyDescent="0.35">
      <c r="B726" s="34"/>
      <c r="C726" s="37"/>
      <c r="D726" s="110"/>
      <c r="E726" s="113"/>
      <c r="F726" s="116"/>
      <c r="G726" s="105"/>
      <c r="H726" s="363"/>
      <c r="I726" s="307"/>
      <c r="J726" s="7"/>
      <c r="K726" s="13"/>
    </row>
    <row r="727" spans="2:11" s="6" customFormat="1" ht="34.5" x14ac:dyDescent="0.35">
      <c r="B727" s="34" t="s">
        <v>210</v>
      </c>
      <c r="C727" s="37"/>
      <c r="D727" s="110"/>
      <c r="E727" s="114" t="s">
        <v>490</v>
      </c>
      <c r="F727" s="115" t="s">
        <v>226</v>
      </c>
      <c r="G727" s="105">
        <v>160</v>
      </c>
      <c r="H727" s="363"/>
      <c r="I727" s="307">
        <f t="shared" si="40"/>
        <v>0</v>
      </c>
      <c r="J727" s="7"/>
      <c r="K727" s="13"/>
    </row>
    <row r="728" spans="2:11" s="6" customFormat="1" ht="10.5" customHeight="1" x14ac:dyDescent="0.35">
      <c r="B728" s="34"/>
      <c r="C728" s="37"/>
      <c r="D728" s="110"/>
      <c r="E728" s="113"/>
      <c r="F728" s="116"/>
      <c r="G728" s="105"/>
      <c r="H728" s="363"/>
      <c r="I728" s="307"/>
      <c r="J728" s="7"/>
      <c r="K728" s="13"/>
    </row>
    <row r="729" spans="2:11" s="6" customFormat="1" ht="34.5" x14ac:dyDescent="0.35">
      <c r="B729" s="34" t="s">
        <v>216</v>
      </c>
      <c r="C729" s="37"/>
      <c r="D729" s="110"/>
      <c r="E729" s="114" t="s">
        <v>491</v>
      </c>
      <c r="F729" s="115" t="s">
        <v>226</v>
      </c>
      <c r="G729" s="105">
        <v>150</v>
      </c>
      <c r="H729" s="363"/>
      <c r="I729" s="307">
        <f t="shared" si="40"/>
        <v>0</v>
      </c>
      <c r="J729" s="7"/>
      <c r="K729" s="13"/>
    </row>
    <row r="730" spans="2:11" s="6" customFormat="1" ht="10.5" customHeight="1" x14ac:dyDescent="0.35">
      <c r="B730" s="34"/>
      <c r="C730" s="37"/>
      <c r="D730" s="110"/>
      <c r="E730" s="113"/>
      <c r="F730" s="116"/>
      <c r="G730" s="105"/>
      <c r="H730" s="363"/>
      <c r="I730" s="307"/>
      <c r="J730" s="7"/>
      <c r="K730" s="13"/>
    </row>
    <row r="731" spans="2:11" s="6" customFormat="1" ht="10.5" customHeight="1" x14ac:dyDescent="0.35">
      <c r="B731" s="34" t="s">
        <v>11</v>
      </c>
      <c r="C731" s="37"/>
      <c r="D731" s="110" t="s">
        <v>391</v>
      </c>
      <c r="E731" s="114" t="s">
        <v>482</v>
      </c>
      <c r="F731" s="118"/>
      <c r="G731" s="105"/>
      <c r="H731" s="363"/>
      <c r="I731" s="307"/>
      <c r="J731" s="7"/>
      <c r="K731" s="13"/>
    </row>
    <row r="732" spans="2:11" s="6" customFormat="1" ht="10.5" customHeight="1" x14ac:dyDescent="0.35">
      <c r="B732" s="34"/>
      <c r="C732" s="37"/>
      <c r="D732" s="110"/>
      <c r="E732" s="114" t="s">
        <v>654</v>
      </c>
      <c r="F732" s="119"/>
      <c r="G732" s="105"/>
      <c r="H732" s="363"/>
      <c r="I732" s="307"/>
      <c r="J732" s="7"/>
      <c r="K732" s="13"/>
    </row>
    <row r="733" spans="2:11" s="6" customFormat="1" ht="10.5" customHeight="1" x14ac:dyDescent="0.35">
      <c r="B733" s="34"/>
      <c r="C733" s="37"/>
      <c r="D733" s="110"/>
      <c r="E733" s="113"/>
      <c r="F733" s="120"/>
      <c r="G733" s="105"/>
      <c r="H733" s="363"/>
      <c r="I733" s="307"/>
      <c r="J733" s="7"/>
      <c r="K733" s="13"/>
    </row>
    <row r="734" spans="2:11" s="6" customFormat="1" ht="10.5" customHeight="1" x14ac:dyDescent="0.35">
      <c r="B734" s="34"/>
      <c r="C734" s="37"/>
      <c r="D734" s="114" t="s">
        <v>392</v>
      </c>
      <c r="E734" s="114" t="s">
        <v>393</v>
      </c>
      <c r="F734" s="118"/>
      <c r="G734" s="105"/>
      <c r="H734" s="363"/>
      <c r="I734" s="307"/>
      <c r="J734" s="7"/>
      <c r="K734" s="13"/>
    </row>
    <row r="735" spans="2:11" s="6" customFormat="1" ht="10.5" customHeight="1" x14ac:dyDescent="0.35">
      <c r="B735" s="34"/>
      <c r="C735" s="37"/>
      <c r="D735" s="110"/>
      <c r="E735" s="114"/>
      <c r="F735" s="118"/>
      <c r="G735" s="105"/>
      <c r="H735" s="363"/>
      <c r="I735" s="307"/>
      <c r="J735" s="7"/>
      <c r="K735" s="13"/>
    </row>
    <row r="736" spans="2:11" s="6" customFormat="1" x14ac:dyDescent="0.35">
      <c r="B736" s="34" t="s">
        <v>14</v>
      </c>
      <c r="C736" s="37"/>
      <c r="D736" s="110"/>
      <c r="E736" s="114" t="s">
        <v>514</v>
      </c>
      <c r="F736" s="120" t="s">
        <v>226</v>
      </c>
      <c r="G736" s="105">
        <v>200</v>
      </c>
      <c r="H736" s="363"/>
      <c r="I736" s="307">
        <f t="shared" si="40"/>
        <v>0</v>
      </c>
      <c r="J736" s="7"/>
      <c r="K736" s="13"/>
    </row>
    <row r="737" spans="2:11" s="6" customFormat="1" x14ac:dyDescent="0.35">
      <c r="B737" s="34"/>
      <c r="C737" s="37"/>
      <c r="D737" s="110"/>
      <c r="E737" s="113"/>
      <c r="F737" s="119"/>
      <c r="G737" s="105"/>
      <c r="H737" s="363"/>
      <c r="I737" s="307"/>
      <c r="J737" s="7"/>
      <c r="K737" s="13"/>
    </row>
    <row r="738" spans="2:11" s="6" customFormat="1" x14ac:dyDescent="0.35">
      <c r="B738" s="34" t="s">
        <v>17</v>
      </c>
      <c r="C738" s="37"/>
      <c r="D738" s="110"/>
      <c r="E738" s="114" t="s">
        <v>515</v>
      </c>
      <c r="F738" s="120" t="s">
        <v>226</v>
      </c>
      <c r="G738" s="105">
        <v>110</v>
      </c>
      <c r="H738" s="363"/>
      <c r="I738" s="307">
        <f t="shared" si="40"/>
        <v>0</v>
      </c>
      <c r="J738" s="7"/>
      <c r="K738" s="13"/>
    </row>
    <row r="739" spans="2:11" s="6" customFormat="1" ht="10.5" customHeight="1" x14ac:dyDescent="0.35">
      <c r="B739" s="39"/>
      <c r="C739" s="37"/>
      <c r="D739" s="110"/>
      <c r="E739" s="113"/>
      <c r="F739" s="118"/>
      <c r="G739" s="105"/>
      <c r="H739" s="363"/>
      <c r="I739" s="307"/>
      <c r="J739" s="7"/>
      <c r="K739" s="13"/>
    </row>
    <row r="740" spans="2:11" s="6" customFormat="1" x14ac:dyDescent="0.35">
      <c r="B740" s="34" t="s">
        <v>48</v>
      </c>
      <c r="C740" s="37"/>
      <c r="D740" s="110"/>
      <c r="E740" s="121" t="s">
        <v>719</v>
      </c>
      <c r="F740" s="120" t="s">
        <v>226</v>
      </c>
      <c r="G740" s="105">
        <v>20</v>
      </c>
      <c r="H740" s="363"/>
      <c r="I740" s="307">
        <f t="shared" si="40"/>
        <v>0</v>
      </c>
      <c r="J740" s="7"/>
      <c r="K740" s="13"/>
    </row>
    <row r="741" spans="2:11" s="6" customFormat="1" ht="10.5" customHeight="1" x14ac:dyDescent="0.35">
      <c r="B741" s="39"/>
      <c r="C741" s="37"/>
      <c r="D741" s="110"/>
      <c r="E741" s="113"/>
      <c r="F741" s="118"/>
      <c r="G741" s="105"/>
      <c r="H741" s="363"/>
      <c r="I741" s="307"/>
      <c r="J741" s="7"/>
      <c r="K741" s="13"/>
    </row>
    <row r="742" spans="2:11" s="6" customFormat="1" x14ac:dyDescent="0.35">
      <c r="B742" s="34" t="s">
        <v>51</v>
      </c>
      <c r="C742" s="37"/>
      <c r="D742" s="110"/>
      <c r="E742" s="114" t="s">
        <v>517</v>
      </c>
      <c r="F742" s="120" t="s">
        <v>226</v>
      </c>
      <c r="G742" s="105">
        <v>40</v>
      </c>
      <c r="H742" s="363"/>
      <c r="I742" s="307">
        <f t="shared" si="40"/>
        <v>0</v>
      </c>
      <c r="J742" s="7"/>
      <c r="K742" s="13"/>
    </row>
    <row r="743" spans="2:11" s="6" customFormat="1" ht="10.5" customHeight="1" x14ac:dyDescent="0.35">
      <c r="B743" s="39"/>
      <c r="C743" s="37"/>
      <c r="D743" s="110"/>
      <c r="E743" s="113"/>
      <c r="F743" s="118"/>
      <c r="G743" s="105"/>
      <c r="H743" s="363"/>
      <c r="I743" s="307"/>
      <c r="J743" s="7"/>
      <c r="K743" s="13"/>
    </row>
    <row r="744" spans="2:11" s="6" customFormat="1" ht="23" x14ac:dyDescent="0.35">
      <c r="B744" s="34" t="s">
        <v>276</v>
      </c>
      <c r="C744" s="37"/>
      <c r="D744" s="110"/>
      <c r="E744" s="122" t="s">
        <v>720</v>
      </c>
      <c r="F744" s="120" t="s">
        <v>226</v>
      </c>
      <c r="G744" s="105">
        <v>20</v>
      </c>
      <c r="H744" s="363"/>
      <c r="I744" s="307">
        <f t="shared" si="40"/>
        <v>0</v>
      </c>
      <c r="J744" s="7"/>
      <c r="K744" s="13"/>
    </row>
    <row r="745" spans="2:11" s="6" customFormat="1" ht="10.5" customHeight="1" x14ac:dyDescent="0.35">
      <c r="B745" s="34"/>
      <c r="C745" s="37"/>
      <c r="D745" s="110"/>
      <c r="E745" s="112"/>
      <c r="F745" s="118"/>
      <c r="G745" s="105"/>
      <c r="H745" s="363"/>
      <c r="I745" s="307"/>
      <c r="J745" s="7"/>
      <c r="K745" s="13"/>
    </row>
    <row r="746" spans="2:11" s="6" customFormat="1" ht="23" x14ac:dyDescent="0.35">
      <c r="B746" s="34" t="s">
        <v>264</v>
      </c>
      <c r="C746" s="37"/>
      <c r="D746" s="110"/>
      <c r="E746" s="112" t="s">
        <v>519</v>
      </c>
      <c r="F746" s="120" t="s">
        <v>226</v>
      </c>
      <c r="G746" s="105">
        <v>10</v>
      </c>
      <c r="H746" s="363"/>
      <c r="I746" s="307">
        <f t="shared" si="40"/>
        <v>0</v>
      </c>
      <c r="J746" s="7"/>
      <c r="K746" s="13"/>
    </row>
    <row r="747" spans="2:11" s="6" customFormat="1" ht="10.5" customHeight="1" x14ac:dyDescent="0.35">
      <c r="B747" s="39"/>
      <c r="C747" s="37"/>
      <c r="D747" s="110"/>
      <c r="E747" s="112"/>
      <c r="F747" s="118"/>
      <c r="G747" s="105"/>
      <c r="H747" s="363"/>
      <c r="I747" s="307"/>
      <c r="J747" s="7"/>
      <c r="K747" s="13"/>
    </row>
    <row r="748" spans="2:11" s="6" customFormat="1" x14ac:dyDescent="0.35">
      <c r="B748" s="34" t="s">
        <v>334</v>
      </c>
      <c r="C748" s="37"/>
      <c r="D748" s="110"/>
      <c r="E748" s="114" t="s">
        <v>721</v>
      </c>
      <c r="F748" s="120" t="s">
        <v>226</v>
      </c>
      <c r="G748" s="105">
        <v>20</v>
      </c>
      <c r="H748" s="363"/>
      <c r="I748" s="307">
        <f t="shared" si="40"/>
        <v>0</v>
      </c>
      <c r="J748" s="7"/>
      <c r="K748" s="13"/>
    </row>
    <row r="749" spans="2:11" s="6" customFormat="1" ht="10.5" customHeight="1" x14ac:dyDescent="0.35">
      <c r="B749" s="39"/>
      <c r="C749" s="37"/>
      <c r="D749" s="110"/>
      <c r="E749" s="113"/>
      <c r="F749" s="103"/>
      <c r="G749" s="105"/>
      <c r="H749" s="363"/>
      <c r="I749" s="307"/>
      <c r="J749" s="7"/>
      <c r="K749" s="13"/>
    </row>
    <row r="750" spans="2:11" s="6" customFormat="1" x14ac:dyDescent="0.35">
      <c r="B750" s="34" t="s">
        <v>346</v>
      </c>
      <c r="C750" s="37"/>
      <c r="D750" s="110"/>
      <c r="E750" s="114" t="s">
        <v>722</v>
      </c>
      <c r="F750" s="120" t="s">
        <v>226</v>
      </c>
      <c r="G750" s="105">
        <v>20</v>
      </c>
      <c r="H750" s="363"/>
      <c r="I750" s="307">
        <f t="shared" si="40"/>
        <v>0</v>
      </c>
      <c r="J750" s="7"/>
      <c r="K750" s="13"/>
    </row>
    <row r="751" spans="2:11" s="6" customFormat="1" ht="10.5" customHeight="1" x14ac:dyDescent="0.35">
      <c r="B751" s="34"/>
      <c r="C751" s="37"/>
      <c r="D751" s="110"/>
      <c r="E751" s="113"/>
      <c r="F751" s="118"/>
      <c r="G751" s="105"/>
      <c r="H751" s="363"/>
      <c r="I751" s="307"/>
      <c r="J751" s="7"/>
      <c r="K751" s="13"/>
    </row>
    <row r="752" spans="2:11" s="6" customFormat="1" x14ac:dyDescent="0.35">
      <c r="B752" s="34" t="s">
        <v>929</v>
      </c>
      <c r="C752" s="37"/>
      <c r="D752" s="110" t="s">
        <v>388</v>
      </c>
      <c r="E752" s="112" t="s">
        <v>723</v>
      </c>
      <c r="F752" s="103" t="s">
        <v>212</v>
      </c>
      <c r="G752" s="123">
        <v>992</v>
      </c>
      <c r="H752" s="370"/>
      <c r="I752" s="307">
        <f t="shared" si="40"/>
        <v>0</v>
      </c>
      <c r="J752" s="7"/>
      <c r="K752" s="13"/>
    </row>
    <row r="753" spans="1:11" s="6" customFormat="1" ht="10.5" customHeight="1" x14ac:dyDescent="0.35">
      <c r="B753" s="39"/>
      <c r="C753" s="37"/>
      <c r="D753" s="110"/>
      <c r="E753" s="124"/>
      <c r="F753" s="103"/>
      <c r="G753" s="123"/>
      <c r="H753" s="370"/>
      <c r="I753" s="307"/>
      <c r="J753" s="7"/>
      <c r="K753" s="13"/>
    </row>
    <row r="754" spans="1:11" s="6" customFormat="1" ht="12" customHeight="1" x14ac:dyDescent="0.35">
      <c r="B754" s="39"/>
      <c r="C754" s="40"/>
      <c r="D754" s="40"/>
      <c r="E754" s="40"/>
      <c r="F754" s="36"/>
      <c r="G754" s="63"/>
      <c r="H754" s="27"/>
      <c r="I754" s="307"/>
      <c r="J754" s="7"/>
      <c r="K754" s="13"/>
    </row>
    <row r="755" spans="1:11" s="6" customFormat="1" ht="10.5" customHeight="1" x14ac:dyDescent="0.35">
      <c r="B755" s="34"/>
      <c r="C755" s="37"/>
      <c r="D755" s="36"/>
      <c r="E755" s="37"/>
      <c r="F755" s="46"/>
      <c r="G755" s="109"/>
      <c r="H755" s="27"/>
      <c r="I755" s="307"/>
      <c r="J755" s="7"/>
      <c r="K755" s="13"/>
    </row>
    <row r="756" spans="1:11" s="6" customFormat="1" ht="12" customHeight="1" x14ac:dyDescent="0.35">
      <c r="B756" s="97"/>
      <c r="C756" s="40"/>
      <c r="D756" s="40"/>
      <c r="E756" s="40"/>
      <c r="F756" s="36"/>
      <c r="G756" s="109"/>
      <c r="H756" s="362"/>
      <c r="I756" s="307"/>
      <c r="J756" s="7"/>
      <c r="K756" s="13"/>
    </row>
    <row r="757" spans="1:11" s="11" customFormat="1" ht="20" customHeight="1" x14ac:dyDescent="0.35">
      <c r="B757" s="47" t="s">
        <v>65</v>
      </c>
      <c r="C757" s="47"/>
      <c r="D757" s="48"/>
      <c r="E757" s="49"/>
      <c r="F757" s="50"/>
      <c r="G757" s="51"/>
      <c r="H757" s="350"/>
      <c r="I757" s="310">
        <f>SUM(I701:I756)</f>
        <v>0</v>
      </c>
      <c r="J757" s="12"/>
      <c r="K757" s="13"/>
    </row>
    <row r="758" spans="1:11" s="11" customFormat="1" ht="20" customHeight="1" x14ac:dyDescent="0.25">
      <c r="B758" s="52" t="s">
        <v>697</v>
      </c>
      <c r="C758" s="53"/>
      <c r="D758" s="54"/>
      <c r="E758" s="55"/>
      <c r="F758" s="56"/>
      <c r="G758" s="57"/>
      <c r="H758" s="351"/>
      <c r="I758" s="311"/>
      <c r="J758" s="12"/>
      <c r="K758" s="13"/>
    </row>
    <row r="759" spans="1:11" s="1" customFormat="1" ht="15" customHeight="1" x14ac:dyDescent="0.3">
      <c r="B759" s="58" t="s">
        <v>698</v>
      </c>
      <c r="C759" s="68"/>
      <c r="D759" s="68"/>
      <c r="E759" s="68"/>
      <c r="F759" s="69"/>
      <c r="G759" s="70"/>
      <c r="H759" s="355"/>
      <c r="I759" s="313"/>
      <c r="J759" s="2"/>
      <c r="K759" s="13"/>
    </row>
    <row r="760" spans="1:11" s="5" customFormat="1" ht="15" customHeight="1" x14ac:dyDescent="0.3">
      <c r="B760" s="64" t="s">
        <v>501</v>
      </c>
      <c r="C760" s="65"/>
      <c r="D760" s="65"/>
      <c r="E760" s="65"/>
      <c r="F760" s="66"/>
      <c r="G760" s="67"/>
      <c r="H760" s="353"/>
      <c r="I760" s="303"/>
      <c r="J760" s="4"/>
      <c r="K760" s="13"/>
    </row>
    <row r="761" spans="1:11" s="6" customFormat="1" ht="63.5" customHeight="1" x14ac:dyDescent="0.35">
      <c r="B761" s="32" t="s">
        <v>0</v>
      </c>
      <c r="C761" s="32" t="s">
        <v>1</v>
      </c>
      <c r="D761" s="32" t="s">
        <v>2</v>
      </c>
      <c r="E761" s="32" t="s">
        <v>3</v>
      </c>
      <c r="F761" s="32" t="s">
        <v>4</v>
      </c>
      <c r="G761" s="33" t="s">
        <v>5</v>
      </c>
      <c r="H761" s="354" t="s">
        <v>6</v>
      </c>
      <c r="I761" s="312" t="s">
        <v>7</v>
      </c>
      <c r="J761" s="7"/>
      <c r="K761" s="13"/>
    </row>
    <row r="762" spans="1:11" s="11" customFormat="1" ht="20" customHeight="1" x14ac:dyDescent="0.35">
      <c r="B762" s="47" t="s">
        <v>66</v>
      </c>
      <c r="C762" s="47"/>
      <c r="D762" s="48"/>
      <c r="E762" s="49"/>
      <c r="F762" s="50"/>
      <c r="G762" s="51"/>
      <c r="H762" s="350"/>
      <c r="I762" s="310">
        <f>I757</f>
        <v>0</v>
      </c>
      <c r="J762" s="12"/>
      <c r="K762" s="13"/>
    </row>
    <row r="763" spans="1:11" s="6" customFormat="1" ht="12" customHeight="1" x14ac:dyDescent="0.35">
      <c r="B763" s="39"/>
      <c r="C763" s="74"/>
      <c r="D763" s="125"/>
      <c r="E763" s="40"/>
      <c r="F763" s="36"/>
      <c r="G763" s="38"/>
      <c r="H763" s="26"/>
      <c r="I763" s="307"/>
      <c r="J763" s="7"/>
      <c r="K763" s="13"/>
    </row>
    <row r="764" spans="1:11" s="6" customFormat="1" ht="34.5" x14ac:dyDescent="0.35">
      <c r="B764" s="34" t="s">
        <v>930</v>
      </c>
      <c r="C764" s="72"/>
      <c r="D764" s="75"/>
      <c r="E764" s="37" t="s">
        <v>490</v>
      </c>
      <c r="F764" s="46" t="s">
        <v>226</v>
      </c>
      <c r="G764" s="126">
        <v>250</v>
      </c>
      <c r="H764" s="363"/>
      <c r="I764" s="307">
        <f>H764*G764</f>
        <v>0</v>
      </c>
      <c r="J764" s="7"/>
      <c r="K764" s="13"/>
    </row>
    <row r="765" spans="1:11" s="6" customFormat="1" ht="12" customHeight="1" x14ac:dyDescent="0.35">
      <c r="B765" s="39"/>
      <c r="C765" s="74"/>
      <c r="D765" s="39"/>
      <c r="E765" s="40"/>
      <c r="F765" s="36"/>
      <c r="G765" s="126"/>
      <c r="H765" s="363"/>
      <c r="I765" s="307"/>
      <c r="J765" s="7"/>
      <c r="K765" s="13"/>
    </row>
    <row r="766" spans="1:11" s="6" customFormat="1" ht="34.5" x14ac:dyDescent="0.35">
      <c r="B766" s="34" t="s">
        <v>931</v>
      </c>
      <c r="C766" s="72"/>
      <c r="D766" s="75"/>
      <c r="E766" s="37" t="s">
        <v>491</v>
      </c>
      <c r="F766" s="46" t="s">
        <v>226</v>
      </c>
      <c r="G766" s="126">
        <v>250</v>
      </c>
      <c r="H766" s="363"/>
      <c r="I766" s="307">
        <f>H766*G766</f>
        <v>0</v>
      </c>
      <c r="J766" s="7"/>
      <c r="K766" s="13"/>
    </row>
    <row r="767" spans="1:11" s="6" customFormat="1" ht="12" customHeight="1" x14ac:dyDescent="0.35">
      <c r="B767" s="39"/>
      <c r="C767" s="74"/>
      <c r="D767" s="39"/>
      <c r="E767" s="40"/>
      <c r="F767" s="36"/>
      <c r="G767" s="126"/>
      <c r="H767" s="363"/>
      <c r="I767" s="307"/>
      <c r="J767" s="7"/>
      <c r="K767" s="13"/>
    </row>
    <row r="768" spans="1:11" s="6" customFormat="1" ht="24" customHeight="1" x14ac:dyDescent="0.35">
      <c r="A768" s="6">
        <v>894</v>
      </c>
      <c r="B768" s="34" t="s">
        <v>54</v>
      </c>
      <c r="C768" s="72" t="s">
        <v>391</v>
      </c>
      <c r="D768" s="75" t="s">
        <v>179</v>
      </c>
      <c r="E768" s="37" t="s">
        <v>482</v>
      </c>
      <c r="F768" s="46"/>
      <c r="G768" s="126"/>
      <c r="H768" s="363"/>
      <c r="I768" s="307"/>
      <c r="J768" s="7"/>
      <c r="K768" s="13"/>
    </row>
    <row r="769" spans="1:11" s="6" customFormat="1" ht="34.5" x14ac:dyDescent="0.35">
      <c r="A769" s="6">
        <v>895</v>
      </c>
      <c r="B769" s="34" t="s">
        <v>57</v>
      </c>
      <c r="C769" s="72"/>
      <c r="D769" s="75"/>
      <c r="E769" s="37" t="s">
        <v>654</v>
      </c>
      <c r="F769" s="46" t="s">
        <v>226</v>
      </c>
      <c r="G769" s="126">
        <v>600</v>
      </c>
      <c r="H769" s="363"/>
      <c r="I769" s="307">
        <f>H769*G769</f>
        <v>0</v>
      </c>
      <c r="J769" s="7"/>
      <c r="K769" s="13"/>
    </row>
    <row r="770" spans="1:11" s="6" customFormat="1" ht="12" customHeight="1" x14ac:dyDescent="0.35">
      <c r="B770" s="39"/>
      <c r="C770" s="74"/>
      <c r="D770" s="39"/>
      <c r="E770" s="40"/>
      <c r="F770" s="36"/>
      <c r="G770" s="126"/>
      <c r="H770" s="363"/>
      <c r="I770" s="307"/>
      <c r="J770" s="7"/>
      <c r="K770" s="13"/>
    </row>
    <row r="771" spans="1:11" s="6" customFormat="1" ht="23" x14ac:dyDescent="0.35">
      <c r="A771" s="6">
        <v>626</v>
      </c>
      <c r="B771" s="34" t="s">
        <v>139</v>
      </c>
      <c r="C771" s="72" t="s">
        <v>392</v>
      </c>
      <c r="D771" s="75"/>
      <c r="E771" s="37" t="s">
        <v>393</v>
      </c>
      <c r="F771" s="46"/>
      <c r="G771" s="126"/>
      <c r="H771" s="363"/>
      <c r="I771" s="307"/>
      <c r="J771" s="7"/>
      <c r="K771" s="13"/>
    </row>
    <row r="772" spans="1:11" s="6" customFormat="1" ht="12" customHeight="1" x14ac:dyDescent="0.35">
      <c r="B772" s="39"/>
      <c r="C772" s="74"/>
      <c r="D772" s="39"/>
      <c r="E772" s="40"/>
      <c r="F772" s="36"/>
      <c r="G772" s="126"/>
      <c r="H772" s="363"/>
      <c r="I772" s="307"/>
      <c r="J772" s="7"/>
      <c r="K772" s="13"/>
    </row>
    <row r="773" spans="1:11" s="6" customFormat="1" ht="12" customHeight="1" x14ac:dyDescent="0.35">
      <c r="B773" s="39"/>
      <c r="C773" s="74"/>
      <c r="D773" s="39"/>
      <c r="E773" s="40"/>
      <c r="F773" s="36"/>
      <c r="G773" s="126"/>
      <c r="H773" s="363"/>
      <c r="I773" s="307"/>
      <c r="J773" s="7"/>
      <c r="K773" s="13"/>
    </row>
    <row r="774" spans="1:11" s="6" customFormat="1" x14ac:dyDescent="0.35">
      <c r="A774" s="6">
        <v>627</v>
      </c>
      <c r="B774" s="34" t="s">
        <v>374</v>
      </c>
      <c r="C774" s="72"/>
      <c r="D774" s="75"/>
      <c r="E774" s="37" t="s">
        <v>514</v>
      </c>
      <c r="F774" s="46" t="s">
        <v>226</v>
      </c>
      <c r="G774" s="126">
        <v>600</v>
      </c>
      <c r="H774" s="363"/>
      <c r="I774" s="307">
        <f>H774*G774</f>
        <v>0</v>
      </c>
      <c r="J774" s="7"/>
      <c r="K774" s="13"/>
    </row>
    <row r="775" spans="1:11" s="6" customFormat="1" ht="12" customHeight="1" x14ac:dyDescent="0.35">
      <c r="B775" s="39"/>
      <c r="C775" s="74"/>
      <c r="D775" s="39"/>
      <c r="E775" s="40"/>
      <c r="F775" s="36"/>
      <c r="G775" s="126"/>
      <c r="H775" s="363"/>
      <c r="I775" s="307"/>
      <c r="J775" s="7"/>
      <c r="K775" s="13"/>
    </row>
    <row r="776" spans="1:11" s="6" customFormat="1" x14ac:dyDescent="0.35">
      <c r="A776" s="6">
        <v>882</v>
      </c>
      <c r="B776" s="34" t="s">
        <v>932</v>
      </c>
      <c r="C776" s="72"/>
      <c r="D776" s="75"/>
      <c r="E776" s="37" t="s">
        <v>515</v>
      </c>
      <c r="F776" s="46" t="s">
        <v>226</v>
      </c>
      <c r="G776" s="126">
        <v>50</v>
      </c>
      <c r="H776" s="363"/>
      <c r="I776" s="307">
        <f>H776*G776</f>
        <v>0</v>
      </c>
      <c r="J776" s="7"/>
      <c r="K776" s="13"/>
    </row>
    <row r="777" spans="1:11" s="6" customFormat="1" ht="12" customHeight="1" x14ac:dyDescent="0.35">
      <c r="B777" s="39"/>
      <c r="C777" s="74"/>
      <c r="D777" s="39"/>
      <c r="E777" s="40"/>
      <c r="F777" s="36"/>
      <c r="G777" s="126"/>
      <c r="H777" s="363"/>
      <c r="I777" s="307"/>
      <c r="J777" s="7"/>
      <c r="K777" s="13"/>
    </row>
    <row r="778" spans="1:11" s="6" customFormat="1" x14ac:dyDescent="0.35">
      <c r="A778" s="6">
        <v>882</v>
      </c>
      <c r="B778" s="34" t="s">
        <v>377</v>
      </c>
      <c r="C778" s="72"/>
      <c r="D778" s="75"/>
      <c r="E778" s="37" t="s">
        <v>516</v>
      </c>
      <c r="F778" s="46" t="s">
        <v>226</v>
      </c>
      <c r="G778" s="126">
        <v>20</v>
      </c>
      <c r="H778" s="363"/>
      <c r="I778" s="307">
        <f>H778*G778</f>
        <v>0</v>
      </c>
      <c r="J778" s="7"/>
      <c r="K778" s="13"/>
    </row>
    <row r="779" spans="1:11" s="6" customFormat="1" ht="12" customHeight="1" x14ac:dyDescent="0.35">
      <c r="B779" s="39"/>
      <c r="C779" s="74"/>
      <c r="D779" s="39"/>
      <c r="E779" s="40"/>
      <c r="F779" s="36"/>
      <c r="G779" s="126"/>
      <c r="H779" s="363"/>
      <c r="I779" s="307"/>
      <c r="J779" s="7"/>
      <c r="K779" s="13"/>
    </row>
    <row r="780" spans="1:11" s="6" customFormat="1" x14ac:dyDescent="0.35">
      <c r="A780" s="6">
        <v>883</v>
      </c>
      <c r="B780" s="34" t="s">
        <v>378</v>
      </c>
      <c r="C780" s="72"/>
      <c r="D780" s="75"/>
      <c r="E780" s="37" t="s">
        <v>517</v>
      </c>
      <c r="F780" s="46" t="s">
        <v>226</v>
      </c>
      <c r="G780" s="126">
        <v>50</v>
      </c>
      <c r="H780" s="363"/>
      <c r="I780" s="307">
        <f>H780*G780</f>
        <v>0</v>
      </c>
      <c r="J780" s="7"/>
      <c r="K780" s="13"/>
    </row>
    <row r="781" spans="1:11" s="6" customFormat="1" ht="12" customHeight="1" x14ac:dyDescent="0.35">
      <c r="B781" s="39"/>
      <c r="C781" s="74"/>
      <c r="D781" s="39"/>
      <c r="E781" s="40"/>
      <c r="F781" s="36"/>
      <c r="G781" s="126"/>
      <c r="H781" s="363"/>
      <c r="I781" s="307"/>
      <c r="J781" s="7"/>
      <c r="K781" s="13"/>
    </row>
    <row r="782" spans="1:11" s="6" customFormat="1" ht="23" x14ac:dyDescent="0.35">
      <c r="A782" s="6">
        <v>884</v>
      </c>
      <c r="B782" s="34" t="s">
        <v>933</v>
      </c>
      <c r="C782" s="72"/>
      <c r="D782" s="75"/>
      <c r="E782" s="127" t="s">
        <v>518</v>
      </c>
      <c r="F782" s="46" t="s">
        <v>226</v>
      </c>
      <c r="G782" s="126">
        <v>270</v>
      </c>
      <c r="H782" s="363"/>
      <c r="I782" s="307">
        <f>H782*G782</f>
        <v>0</v>
      </c>
      <c r="J782" s="7"/>
      <c r="K782" s="13"/>
    </row>
    <row r="783" spans="1:11" s="6" customFormat="1" ht="12" customHeight="1" x14ac:dyDescent="0.35">
      <c r="B783" s="39"/>
      <c r="C783" s="74"/>
      <c r="D783" s="39"/>
      <c r="E783" s="40"/>
      <c r="F783" s="36"/>
      <c r="G783" s="38"/>
      <c r="H783" s="26"/>
      <c r="I783" s="307"/>
      <c r="J783" s="7"/>
      <c r="K783" s="13"/>
    </row>
    <row r="784" spans="1:11" s="11" customFormat="1" ht="20" customHeight="1" x14ac:dyDescent="0.35">
      <c r="B784" s="47" t="s">
        <v>186</v>
      </c>
      <c r="C784" s="47"/>
      <c r="D784" s="128"/>
      <c r="E784" s="49"/>
      <c r="F784" s="50"/>
      <c r="G784" s="51"/>
      <c r="H784" s="350"/>
      <c r="I784" s="310">
        <f>SUM(I762:I783)</f>
        <v>0</v>
      </c>
      <c r="J784" s="12"/>
      <c r="K784" s="13"/>
    </row>
    <row r="785" spans="1:11" s="11" customFormat="1" ht="20" customHeight="1" x14ac:dyDescent="0.25">
      <c r="B785" s="52" t="s">
        <v>697</v>
      </c>
      <c r="C785" s="53"/>
      <c r="D785" s="129"/>
      <c r="E785" s="55"/>
      <c r="F785" s="56"/>
      <c r="G785" s="57"/>
      <c r="H785" s="351"/>
      <c r="I785" s="311"/>
      <c r="J785" s="12"/>
      <c r="K785" s="13"/>
    </row>
    <row r="786" spans="1:11" s="1" customFormat="1" ht="15" customHeight="1" x14ac:dyDescent="0.3">
      <c r="B786" s="58" t="s">
        <v>698</v>
      </c>
      <c r="C786" s="68"/>
      <c r="D786" s="130"/>
      <c r="E786" s="68"/>
      <c r="F786" s="69"/>
      <c r="G786" s="70"/>
      <c r="H786" s="355"/>
      <c r="I786" s="313"/>
      <c r="J786" s="2"/>
      <c r="K786" s="13"/>
    </row>
    <row r="787" spans="1:11" s="5" customFormat="1" ht="15" customHeight="1" x14ac:dyDescent="0.3">
      <c r="B787" s="64" t="s">
        <v>501</v>
      </c>
      <c r="C787" s="65"/>
      <c r="D787" s="131"/>
      <c r="E787" s="65"/>
      <c r="F787" s="66"/>
      <c r="G787" s="67"/>
      <c r="H787" s="353"/>
      <c r="I787" s="303"/>
      <c r="J787" s="4"/>
      <c r="K787" s="13"/>
    </row>
    <row r="788" spans="1:11" s="6" customFormat="1" ht="63.5" customHeight="1" x14ac:dyDescent="0.35">
      <c r="B788" s="32" t="s">
        <v>0</v>
      </c>
      <c r="C788" s="32" t="s">
        <v>1</v>
      </c>
      <c r="D788" s="132" t="s">
        <v>2</v>
      </c>
      <c r="E788" s="133" t="s">
        <v>3</v>
      </c>
      <c r="F788" s="32" t="s">
        <v>4</v>
      </c>
      <c r="G788" s="33" t="s">
        <v>5</v>
      </c>
      <c r="H788" s="354" t="s">
        <v>6</v>
      </c>
      <c r="I788" s="312" t="s">
        <v>7</v>
      </c>
      <c r="J788" s="7"/>
      <c r="K788" s="13"/>
    </row>
    <row r="789" spans="1:11" s="11" customFormat="1" ht="20" customHeight="1" x14ac:dyDescent="0.35">
      <c r="B789" s="47" t="s">
        <v>66</v>
      </c>
      <c r="C789" s="47"/>
      <c r="D789" s="128"/>
      <c r="E789" s="49"/>
      <c r="F789" s="50"/>
      <c r="G789" s="51"/>
      <c r="H789" s="350"/>
      <c r="I789" s="310">
        <f>I784</f>
        <v>0</v>
      </c>
      <c r="J789" s="12"/>
      <c r="K789" s="13"/>
    </row>
    <row r="790" spans="1:11" s="6" customFormat="1" ht="11.5" x14ac:dyDescent="0.35">
      <c r="B790" s="34"/>
      <c r="C790" s="72"/>
      <c r="D790" s="75"/>
      <c r="E790" s="37"/>
      <c r="F790" s="46"/>
      <c r="G790" s="38"/>
      <c r="H790" s="26"/>
      <c r="I790" s="307"/>
      <c r="J790" s="7"/>
      <c r="K790" s="13"/>
    </row>
    <row r="791" spans="1:11" s="6" customFormat="1" ht="23" x14ac:dyDescent="0.35">
      <c r="A791" s="6">
        <v>884</v>
      </c>
      <c r="B791" s="34" t="s">
        <v>934</v>
      </c>
      <c r="C791" s="72"/>
      <c r="D791" s="75"/>
      <c r="E791" s="127" t="s">
        <v>519</v>
      </c>
      <c r="F791" s="46" t="s">
        <v>226</v>
      </c>
      <c r="G791" s="38">
        <v>100</v>
      </c>
      <c r="H791" s="363"/>
      <c r="I791" s="307">
        <f>H791*G791</f>
        <v>0</v>
      </c>
      <c r="J791" s="7"/>
      <c r="K791" s="13"/>
    </row>
    <row r="792" spans="1:11" s="6" customFormat="1" x14ac:dyDescent="0.35">
      <c r="B792" s="34"/>
      <c r="C792" s="72"/>
      <c r="D792" s="75"/>
      <c r="E792" s="127"/>
      <c r="F792" s="46"/>
      <c r="G792" s="38"/>
      <c r="H792" s="363"/>
      <c r="I792" s="307"/>
      <c r="J792" s="7"/>
      <c r="K792" s="13"/>
    </row>
    <row r="793" spans="1:11" s="6" customFormat="1" ht="23" x14ac:dyDescent="0.35">
      <c r="A793" s="6">
        <v>884</v>
      </c>
      <c r="B793" s="34" t="s">
        <v>935</v>
      </c>
      <c r="C793" s="72"/>
      <c r="D793" s="75"/>
      <c r="E793" s="127" t="s">
        <v>520</v>
      </c>
      <c r="F793" s="46" t="s">
        <v>226</v>
      </c>
      <c r="G793" s="38">
        <v>100</v>
      </c>
      <c r="H793" s="363"/>
      <c r="I793" s="307">
        <f>H793*G793</f>
        <v>0</v>
      </c>
      <c r="J793" s="7"/>
      <c r="K793" s="13"/>
    </row>
    <row r="794" spans="1:11" s="6" customFormat="1" ht="12" customHeight="1" x14ac:dyDescent="0.35">
      <c r="B794" s="39"/>
      <c r="C794" s="74"/>
      <c r="D794" s="39"/>
      <c r="E794" s="40"/>
      <c r="F794" s="36"/>
      <c r="G794" s="38"/>
      <c r="H794" s="363"/>
      <c r="I794" s="307"/>
      <c r="J794" s="7"/>
      <c r="K794" s="13"/>
    </row>
    <row r="795" spans="1:11" s="6" customFormat="1" x14ac:dyDescent="0.35">
      <c r="A795" s="6">
        <v>888</v>
      </c>
      <c r="B795" s="34" t="s">
        <v>936</v>
      </c>
      <c r="C795" s="72"/>
      <c r="D795" s="75"/>
      <c r="E795" s="37" t="s">
        <v>493</v>
      </c>
      <c r="F795" s="46" t="s">
        <v>226</v>
      </c>
      <c r="G795" s="38">
        <v>70</v>
      </c>
      <c r="H795" s="363"/>
      <c r="I795" s="307">
        <f>H795*G795</f>
        <v>0</v>
      </c>
      <c r="J795" s="7"/>
      <c r="K795" s="13"/>
    </row>
    <row r="796" spans="1:11" s="6" customFormat="1" ht="12" customHeight="1" x14ac:dyDescent="0.35">
      <c r="B796" s="39"/>
      <c r="C796" s="74"/>
      <c r="D796" s="39"/>
      <c r="E796" s="40"/>
      <c r="F796" s="36"/>
      <c r="G796" s="38"/>
      <c r="H796" s="363"/>
      <c r="I796" s="307"/>
      <c r="J796" s="7"/>
      <c r="K796" s="13"/>
    </row>
    <row r="797" spans="1:11" s="6" customFormat="1" x14ac:dyDescent="0.35">
      <c r="A797" s="6">
        <v>889</v>
      </c>
      <c r="B797" s="34" t="s">
        <v>937</v>
      </c>
      <c r="C797" s="72"/>
      <c r="D797" s="75"/>
      <c r="E797" s="37" t="s">
        <v>494</v>
      </c>
      <c r="F797" s="46" t="s">
        <v>226</v>
      </c>
      <c r="G797" s="38">
        <v>70</v>
      </c>
      <c r="H797" s="363"/>
      <c r="I797" s="307">
        <f>H797*G797</f>
        <v>0</v>
      </c>
      <c r="J797" s="7"/>
      <c r="K797" s="13"/>
    </row>
    <row r="798" spans="1:11" s="6" customFormat="1" ht="12" customHeight="1" x14ac:dyDescent="0.35">
      <c r="B798" s="39"/>
      <c r="C798" s="74"/>
      <c r="D798" s="39"/>
      <c r="E798" s="40"/>
      <c r="F798" s="36"/>
      <c r="G798" s="38"/>
      <c r="H798" s="26"/>
      <c r="I798" s="307"/>
      <c r="J798" s="7"/>
      <c r="K798" s="13"/>
    </row>
    <row r="799" spans="1:11" s="6" customFormat="1" ht="12" customHeight="1" x14ac:dyDescent="0.35">
      <c r="B799" s="39"/>
      <c r="C799" s="74"/>
      <c r="D799" s="39"/>
      <c r="E799" s="40"/>
      <c r="F799" s="36"/>
      <c r="G799" s="38"/>
      <c r="H799" s="26"/>
      <c r="I799" s="307"/>
      <c r="J799" s="7"/>
      <c r="K799" s="13"/>
    </row>
    <row r="800" spans="1:11" s="6" customFormat="1" ht="12" customHeight="1" x14ac:dyDescent="0.35">
      <c r="B800" s="39"/>
      <c r="C800" s="74"/>
      <c r="D800" s="39"/>
      <c r="E800" s="40"/>
      <c r="F800" s="36"/>
      <c r="G800" s="38"/>
      <c r="H800" s="26"/>
      <c r="I800" s="307"/>
      <c r="J800" s="7"/>
      <c r="K800" s="13"/>
    </row>
    <row r="801" spans="2:11" s="6" customFormat="1" ht="12" customHeight="1" x14ac:dyDescent="0.35">
      <c r="B801" s="39"/>
      <c r="C801" s="74"/>
      <c r="D801" s="39"/>
      <c r="E801" s="40"/>
      <c r="F801" s="36"/>
      <c r="G801" s="38"/>
      <c r="H801" s="26"/>
      <c r="I801" s="307"/>
      <c r="J801" s="7"/>
      <c r="K801" s="13"/>
    </row>
    <row r="802" spans="2:11" s="6" customFormat="1" ht="12" customHeight="1" x14ac:dyDescent="0.35">
      <c r="B802" s="39"/>
      <c r="C802" s="74"/>
      <c r="D802" s="39"/>
      <c r="E802" s="40"/>
      <c r="F802" s="36"/>
      <c r="G802" s="38"/>
      <c r="H802" s="26"/>
      <c r="I802" s="307"/>
      <c r="J802" s="7"/>
      <c r="K802" s="13"/>
    </row>
    <row r="803" spans="2:11" s="6" customFormat="1" ht="12" customHeight="1" x14ac:dyDescent="0.35">
      <c r="B803" s="39"/>
      <c r="C803" s="74"/>
      <c r="D803" s="39"/>
      <c r="E803" s="40"/>
      <c r="F803" s="36"/>
      <c r="G803" s="38"/>
      <c r="H803" s="26"/>
      <c r="I803" s="307"/>
      <c r="J803" s="7"/>
      <c r="K803" s="13"/>
    </row>
    <row r="804" spans="2:11" s="6" customFormat="1" ht="12" customHeight="1" x14ac:dyDescent="0.35">
      <c r="B804" s="39"/>
      <c r="C804" s="74"/>
      <c r="D804" s="39"/>
      <c r="E804" s="40"/>
      <c r="F804" s="36"/>
      <c r="G804" s="38"/>
      <c r="H804" s="26"/>
      <c r="I804" s="307"/>
      <c r="J804" s="7"/>
      <c r="K804" s="13"/>
    </row>
    <row r="805" spans="2:11" s="6" customFormat="1" ht="12" customHeight="1" x14ac:dyDescent="0.35">
      <c r="B805" s="39"/>
      <c r="C805" s="74"/>
      <c r="D805" s="39"/>
      <c r="E805" s="40"/>
      <c r="F805" s="36"/>
      <c r="G805" s="38"/>
      <c r="H805" s="26"/>
      <c r="I805" s="307"/>
      <c r="J805" s="7"/>
      <c r="K805" s="13"/>
    </row>
    <row r="806" spans="2:11" s="6" customFormat="1" ht="12" customHeight="1" x14ac:dyDescent="0.35">
      <c r="B806" s="39"/>
      <c r="C806" s="74"/>
      <c r="D806" s="39"/>
      <c r="E806" s="40"/>
      <c r="F806" s="36"/>
      <c r="G806" s="38"/>
      <c r="H806" s="26"/>
      <c r="I806" s="307"/>
      <c r="J806" s="7"/>
      <c r="K806" s="13"/>
    </row>
    <row r="807" spans="2:11" s="6" customFormat="1" ht="12" customHeight="1" x14ac:dyDescent="0.35">
      <c r="B807" s="39"/>
      <c r="C807" s="74"/>
      <c r="D807" s="39"/>
      <c r="E807" s="40"/>
      <c r="F807" s="36"/>
      <c r="G807" s="38"/>
      <c r="H807" s="26"/>
      <c r="I807" s="307"/>
      <c r="J807" s="7"/>
      <c r="K807" s="13"/>
    </row>
    <row r="808" spans="2:11" s="6" customFormat="1" ht="12" customHeight="1" x14ac:dyDescent="0.35">
      <c r="B808" s="39"/>
      <c r="C808" s="74"/>
      <c r="D808" s="39"/>
      <c r="E808" s="40"/>
      <c r="F808" s="36"/>
      <c r="G808" s="38"/>
      <c r="H808" s="26"/>
      <c r="I808" s="307"/>
      <c r="J808" s="7"/>
      <c r="K808" s="13"/>
    </row>
    <row r="809" spans="2:11" s="6" customFormat="1" ht="12" customHeight="1" x14ac:dyDescent="0.35">
      <c r="B809" s="39"/>
      <c r="C809" s="74"/>
      <c r="D809" s="39"/>
      <c r="E809" s="40"/>
      <c r="F809" s="36"/>
      <c r="G809" s="38"/>
      <c r="H809" s="26"/>
      <c r="I809" s="307"/>
      <c r="J809" s="7"/>
      <c r="K809" s="13"/>
    </row>
    <row r="810" spans="2:11" s="6" customFormat="1" ht="12" customHeight="1" x14ac:dyDescent="0.35">
      <c r="B810" s="39"/>
      <c r="C810" s="74"/>
      <c r="D810" s="39"/>
      <c r="E810" s="40"/>
      <c r="F810" s="36"/>
      <c r="G810" s="38"/>
      <c r="H810" s="26"/>
      <c r="I810" s="307"/>
      <c r="J810" s="7"/>
      <c r="K810" s="13"/>
    </row>
    <row r="811" spans="2:11" s="6" customFormat="1" ht="12" customHeight="1" x14ac:dyDescent="0.35">
      <c r="B811" s="39"/>
      <c r="C811" s="74"/>
      <c r="D811" s="39"/>
      <c r="E811" s="40"/>
      <c r="F811" s="36"/>
      <c r="G811" s="38"/>
      <c r="H811" s="26"/>
      <c r="I811" s="307"/>
      <c r="J811" s="7"/>
      <c r="K811" s="13"/>
    </row>
    <row r="812" spans="2:11" s="6" customFormat="1" ht="12" customHeight="1" x14ac:dyDescent="0.35">
      <c r="B812" s="39"/>
      <c r="C812" s="74"/>
      <c r="D812" s="39"/>
      <c r="E812" s="40"/>
      <c r="F812" s="36"/>
      <c r="G812" s="38"/>
      <c r="H812" s="26"/>
      <c r="I812" s="307"/>
      <c r="J812" s="7"/>
      <c r="K812" s="13"/>
    </row>
    <row r="813" spans="2:11" s="6" customFormat="1" ht="12" customHeight="1" x14ac:dyDescent="0.35">
      <c r="B813" s="39"/>
      <c r="C813" s="74"/>
      <c r="D813" s="39"/>
      <c r="E813" s="40"/>
      <c r="F813" s="36"/>
      <c r="G813" s="38"/>
      <c r="H813" s="26"/>
      <c r="I813" s="307"/>
      <c r="J813" s="7"/>
      <c r="K813" s="13"/>
    </row>
    <row r="814" spans="2:11" s="6" customFormat="1" ht="12" customHeight="1" x14ac:dyDescent="0.35">
      <c r="B814" s="39"/>
      <c r="C814" s="74"/>
      <c r="D814" s="39"/>
      <c r="E814" s="40"/>
      <c r="F814" s="36"/>
      <c r="G814" s="38"/>
      <c r="H814" s="26"/>
      <c r="I814" s="307"/>
      <c r="J814" s="7"/>
      <c r="K814" s="13"/>
    </row>
    <row r="815" spans="2:11" s="6" customFormat="1" ht="12" customHeight="1" x14ac:dyDescent="0.35">
      <c r="B815" s="39"/>
      <c r="C815" s="74"/>
      <c r="D815" s="39"/>
      <c r="E815" s="40"/>
      <c r="F815" s="36"/>
      <c r="G815" s="38"/>
      <c r="H815" s="26"/>
      <c r="I815" s="307"/>
      <c r="J815" s="7"/>
      <c r="K815" s="13"/>
    </row>
    <row r="816" spans="2:11" s="6" customFormat="1" ht="12" customHeight="1" x14ac:dyDescent="0.35">
      <c r="B816" s="39"/>
      <c r="C816" s="74"/>
      <c r="D816" s="39"/>
      <c r="E816" s="40"/>
      <c r="F816" s="36"/>
      <c r="G816" s="38"/>
      <c r="H816" s="26"/>
      <c r="I816" s="307"/>
      <c r="J816" s="7"/>
      <c r="K816" s="13"/>
    </row>
    <row r="817" spans="2:11" s="6" customFormat="1" ht="12" customHeight="1" x14ac:dyDescent="0.35">
      <c r="B817" s="39"/>
      <c r="C817" s="74"/>
      <c r="D817" s="39"/>
      <c r="E817" s="40"/>
      <c r="F817" s="36"/>
      <c r="G817" s="38"/>
      <c r="H817" s="26"/>
      <c r="I817" s="307"/>
      <c r="J817" s="7"/>
      <c r="K817" s="13"/>
    </row>
    <row r="818" spans="2:11" s="6" customFormat="1" ht="12" customHeight="1" x14ac:dyDescent="0.35">
      <c r="B818" s="39"/>
      <c r="C818" s="74"/>
      <c r="D818" s="39"/>
      <c r="E818" s="40"/>
      <c r="F818" s="36"/>
      <c r="G818" s="38"/>
      <c r="H818" s="26"/>
      <c r="I818" s="307"/>
      <c r="J818" s="7"/>
      <c r="K818" s="13"/>
    </row>
    <row r="819" spans="2:11" s="6" customFormat="1" ht="12" customHeight="1" x14ac:dyDescent="0.35">
      <c r="B819" s="39"/>
      <c r="C819" s="74"/>
      <c r="D819" s="39"/>
      <c r="E819" s="40"/>
      <c r="F819" s="36"/>
      <c r="G819" s="38"/>
      <c r="H819" s="26"/>
      <c r="I819" s="307"/>
      <c r="J819" s="7"/>
      <c r="K819" s="13"/>
    </row>
    <row r="820" spans="2:11" s="6" customFormat="1" ht="12" customHeight="1" x14ac:dyDescent="0.35">
      <c r="B820" s="39"/>
      <c r="C820" s="74"/>
      <c r="D820" s="39"/>
      <c r="E820" s="40"/>
      <c r="F820" s="36"/>
      <c r="G820" s="38"/>
      <c r="H820" s="26"/>
      <c r="I820" s="307"/>
      <c r="J820" s="7"/>
      <c r="K820" s="13"/>
    </row>
    <row r="821" spans="2:11" s="6" customFormat="1" ht="12" customHeight="1" x14ac:dyDescent="0.35">
      <c r="B821" s="39"/>
      <c r="C821" s="74"/>
      <c r="D821" s="39"/>
      <c r="E821" s="40"/>
      <c r="F821" s="36"/>
      <c r="G821" s="38"/>
      <c r="H821" s="26"/>
      <c r="I821" s="307"/>
      <c r="J821" s="7"/>
      <c r="K821" s="13"/>
    </row>
    <row r="822" spans="2:11" s="6" customFormat="1" ht="12" customHeight="1" x14ac:dyDescent="0.35">
      <c r="B822" s="39"/>
      <c r="C822" s="74"/>
      <c r="D822" s="39"/>
      <c r="E822" s="40"/>
      <c r="F822" s="36"/>
      <c r="G822" s="38"/>
      <c r="H822" s="26"/>
      <c r="I822" s="307"/>
      <c r="J822" s="7"/>
      <c r="K822" s="13"/>
    </row>
    <row r="823" spans="2:11" s="6" customFormat="1" ht="12" customHeight="1" x14ac:dyDescent="0.35">
      <c r="B823" s="39"/>
      <c r="C823" s="74"/>
      <c r="D823" s="39"/>
      <c r="E823" s="40"/>
      <c r="F823" s="36"/>
      <c r="G823" s="38"/>
      <c r="H823" s="26"/>
      <c r="I823" s="307"/>
      <c r="J823" s="7"/>
      <c r="K823" s="13"/>
    </row>
    <row r="824" spans="2:11" s="6" customFormat="1" ht="12" customHeight="1" x14ac:dyDescent="0.35">
      <c r="B824" s="39"/>
      <c r="C824" s="74"/>
      <c r="D824" s="39"/>
      <c r="E824" s="40"/>
      <c r="F824" s="36"/>
      <c r="G824" s="38"/>
      <c r="H824" s="26"/>
      <c r="I824" s="307"/>
      <c r="J824" s="7"/>
      <c r="K824" s="13"/>
    </row>
    <row r="825" spans="2:11" s="6" customFormat="1" ht="12" customHeight="1" x14ac:dyDescent="0.35">
      <c r="B825" s="39"/>
      <c r="C825" s="74"/>
      <c r="D825" s="39"/>
      <c r="E825" s="40"/>
      <c r="F825" s="36"/>
      <c r="G825" s="38"/>
      <c r="H825" s="26"/>
      <c r="I825" s="307"/>
      <c r="J825" s="7"/>
      <c r="K825" s="13"/>
    </row>
    <row r="826" spans="2:11" s="6" customFormat="1" ht="12" customHeight="1" x14ac:dyDescent="0.35">
      <c r="B826" s="39"/>
      <c r="C826" s="74"/>
      <c r="D826" s="39"/>
      <c r="E826" s="40"/>
      <c r="F826" s="36"/>
      <c r="G826" s="38"/>
      <c r="H826" s="26"/>
      <c r="I826" s="307"/>
      <c r="J826" s="7"/>
      <c r="K826" s="13"/>
    </row>
    <row r="827" spans="2:11" s="6" customFormat="1" ht="12" customHeight="1" x14ac:dyDescent="0.35">
      <c r="B827" s="39"/>
      <c r="C827" s="74"/>
      <c r="D827" s="39"/>
      <c r="E827" s="40"/>
      <c r="F827" s="36"/>
      <c r="G827" s="38"/>
      <c r="H827" s="26"/>
      <c r="I827" s="307"/>
      <c r="J827" s="7"/>
      <c r="K827" s="13"/>
    </row>
    <row r="828" spans="2:11" s="6" customFormat="1" ht="12" customHeight="1" x14ac:dyDescent="0.35">
      <c r="B828" s="39"/>
      <c r="C828" s="74"/>
      <c r="D828" s="39"/>
      <c r="E828" s="40"/>
      <c r="F828" s="36"/>
      <c r="G828" s="38"/>
      <c r="H828" s="26"/>
      <c r="I828" s="307"/>
      <c r="J828" s="7"/>
      <c r="K828" s="13"/>
    </row>
    <row r="829" spans="2:11" s="6" customFormat="1" ht="12" customHeight="1" x14ac:dyDescent="0.35">
      <c r="B829" s="39"/>
      <c r="C829" s="74"/>
      <c r="D829" s="39"/>
      <c r="E829" s="40"/>
      <c r="F829" s="36"/>
      <c r="G829" s="38"/>
      <c r="H829" s="26"/>
      <c r="I829" s="307"/>
      <c r="J829" s="7"/>
      <c r="K829" s="13"/>
    </row>
    <row r="830" spans="2:11" s="6" customFormat="1" ht="12" customHeight="1" x14ac:dyDescent="0.35">
      <c r="B830" s="39"/>
      <c r="C830" s="74"/>
      <c r="D830" s="39"/>
      <c r="E830" s="40"/>
      <c r="F830" s="36"/>
      <c r="G830" s="38"/>
      <c r="H830" s="26"/>
      <c r="I830" s="307"/>
      <c r="J830" s="7"/>
      <c r="K830" s="13"/>
    </row>
    <row r="831" spans="2:11" s="6" customFormat="1" ht="12" customHeight="1" x14ac:dyDescent="0.35">
      <c r="B831" s="39"/>
      <c r="C831" s="74"/>
      <c r="D831" s="39"/>
      <c r="E831" s="40"/>
      <c r="F831" s="36"/>
      <c r="G831" s="38"/>
      <c r="H831" s="26"/>
      <c r="I831" s="307"/>
      <c r="J831" s="7"/>
      <c r="K831" s="13"/>
    </row>
    <row r="832" spans="2:11" s="6" customFormat="1" ht="12" customHeight="1" x14ac:dyDescent="0.35">
      <c r="B832" s="39"/>
      <c r="C832" s="74"/>
      <c r="D832" s="39"/>
      <c r="E832" s="40"/>
      <c r="F832" s="36"/>
      <c r="G832" s="38"/>
      <c r="H832" s="26"/>
      <c r="I832" s="307"/>
      <c r="J832" s="7"/>
      <c r="K832" s="13"/>
    </row>
    <row r="833" spans="2:11" s="6" customFormat="1" ht="12" customHeight="1" x14ac:dyDescent="0.35">
      <c r="B833" s="39"/>
      <c r="C833" s="74"/>
      <c r="D833" s="39"/>
      <c r="E833" s="40"/>
      <c r="F833" s="36"/>
      <c r="G833" s="38"/>
      <c r="H833" s="26"/>
      <c r="I833" s="307"/>
      <c r="J833" s="7"/>
      <c r="K833" s="13"/>
    </row>
    <row r="834" spans="2:11" s="6" customFormat="1" ht="12" customHeight="1" x14ac:dyDescent="0.35">
      <c r="B834" s="39"/>
      <c r="C834" s="74"/>
      <c r="D834" s="39"/>
      <c r="E834" s="40"/>
      <c r="F834" s="36"/>
      <c r="G834" s="38"/>
      <c r="H834" s="26"/>
      <c r="I834" s="307"/>
      <c r="J834" s="7"/>
      <c r="K834" s="13"/>
    </row>
    <row r="835" spans="2:11" s="6" customFormat="1" ht="12" customHeight="1" x14ac:dyDescent="0.35">
      <c r="B835" s="39"/>
      <c r="C835" s="74"/>
      <c r="D835" s="39"/>
      <c r="E835" s="40"/>
      <c r="F835" s="36"/>
      <c r="G835" s="38"/>
      <c r="H835" s="26"/>
      <c r="I835" s="307"/>
      <c r="J835" s="7"/>
      <c r="K835" s="13"/>
    </row>
    <row r="836" spans="2:11" s="6" customFormat="1" ht="12" customHeight="1" x14ac:dyDescent="0.35">
      <c r="B836" s="39"/>
      <c r="C836" s="74"/>
      <c r="D836" s="39"/>
      <c r="E836" s="40"/>
      <c r="F836" s="36"/>
      <c r="G836" s="38"/>
      <c r="H836" s="26"/>
      <c r="I836" s="307"/>
      <c r="J836" s="7"/>
      <c r="K836" s="13"/>
    </row>
    <row r="837" spans="2:11" s="6" customFormat="1" ht="12" customHeight="1" x14ac:dyDescent="0.35">
      <c r="B837" s="39"/>
      <c r="C837" s="74"/>
      <c r="D837" s="39"/>
      <c r="E837" s="40"/>
      <c r="F837" s="36"/>
      <c r="G837" s="38"/>
      <c r="H837" s="26"/>
      <c r="I837" s="307"/>
      <c r="J837" s="7"/>
      <c r="K837" s="13"/>
    </row>
    <row r="838" spans="2:11" s="6" customFormat="1" ht="12" customHeight="1" x14ac:dyDescent="0.35">
      <c r="B838" s="39"/>
      <c r="C838" s="74"/>
      <c r="D838" s="39"/>
      <c r="E838" s="40"/>
      <c r="F838" s="36"/>
      <c r="G838" s="38"/>
      <c r="H838" s="26"/>
      <c r="I838" s="307"/>
      <c r="J838" s="7"/>
      <c r="K838" s="13"/>
    </row>
    <row r="839" spans="2:11" s="6" customFormat="1" ht="12" customHeight="1" x14ac:dyDescent="0.35">
      <c r="B839" s="39"/>
      <c r="C839" s="74"/>
      <c r="D839" s="39"/>
      <c r="E839" s="40"/>
      <c r="F839" s="36"/>
      <c r="G839" s="38"/>
      <c r="H839" s="26"/>
      <c r="I839" s="307"/>
      <c r="J839" s="7"/>
      <c r="K839" s="13"/>
    </row>
    <row r="840" spans="2:11" s="6" customFormat="1" ht="12" customHeight="1" x14ac:dyDescent="0.35">
      <c r="B840" s="39"/>
      <c r="C840" s="74"/>
      <c r="D840" s="39"/>
      <c r="E840" s="40"/>
      <c r="F840" s="36"/>
      <c r="G840" s="38"/>
      <c r="H840" s="26"/>
      <c r="I840" s="307"/>
      <c r="J840" s="7"/>
      <c r="K840" s="13"/>
    </row>
    <row r="841" spans="2:11" s="6" customFormat="1" ht="12" customHeight="1" x14ac:dyDescent="0.35">
      <c r="B841" s="39"/>
      <c r="C841" s="74"/>
      <c r="D841" s="39"/>
      <c r="E841" s="40"/>
      <c r="F841" s="36"/>
      <c r="G841" s="38"/>
      <c r="H841" s="26"/>
      <c r="I841" s="307"/>
      <c r="J841" s="7"/>
      <c r="K841" s="13"/>
    </row>
    <row r="842" spans="2:11" s="6" customFormat="1" ht="12" customHeight="1" x14ac:dyDescent="0.35">
      <c r="B842" s="39"/>
      <c r="C842" s="74"/>
      <c r="D842" s="39"/>
      <c r="E842" s="40"/>
      <c r="F842" s="36"/>
      <c r="G842" s="38"/>
      <c r="H842" s="26"/>
      <c r="I842" s="307"/>
      <c r="J842" s="7"/>
      <c r="K842" s="13"/>
    </row>
    <row r="843" spans="2:11" s="6" customFormat="1" ht="12" customHeight="1" x14ac:dyDescent="0.35">
      <c r="B843" s="39"/>
      <c r="C843" s="74"/>
      <c r="D843" s="39"/>
      <c r="E843" s="40"/>
      <c r="F843" s="36"/>
      <c r="G843" s="38"/>
      <c r="H843" s="26"/>
      <c r="I843" s="307"/>
      <c r="J843" s="7"/>
      <c r="K843" s="13"/>
    </row>
    <row r="844" spans="2:11" s="6" customFormat="1" ht="12" customHeight="1" x14ac:dyDescent="0.35">
      <c r="B844" s="39"/>
      <c r="C844" s="74"/>
      <c r="D844" s="39"/>
      <c r="E844" s="40"/>
      <c r="F844" s="36"/>
      <c r="G844" s="38"/>
      <c r="H844" s="26"/>
      <c r="I844" s="307"/>
      <c r="J844" s="7"/>
      <c r="K844" s="13"/>
    </row>
    <row r="845" spans="2:11" s="11" customFormat="1" ht="20" customHeight="1" x14ac:dyDescent="0.35">
      <c r="B845" s="47" t="s">
        <v>186</v>
      </c>
      <c r="C845" s="47"/>
      <c r="D845" s="128"/>
      <c r="E845" s="49"/>
      <c r="F845" s="50"/>
      <c r="G845" s="51"/>
      <c r="H845" s="350"/>
      <c r="I845" s="310">
        <f>SUM(I789:I844)</f>
        <v>0</v>
      </c>
      <c r="J845" s="12"/>
      <c r="K845" s="13"/>
    </row>
    <row r="846" spans="2:11" s="11" customFormat="1" ht="20" customHeight="1" x14ac:dyDescent="0.25">
      <c r="B846" s="52" t="s">
        <v>697</v>
      </c>
      <c r="C846" s="53"/>
      <c r="D846" s="129"/>
      <c r="E846" s="55"/>
      <c r="F846" s="56"/>
      <c r="G846" s="57"/>
      <c r="H846" s="351"/>
      <c r="I846" s="311"/>
      <c r="J846" s="12"/>
      <c r="K846" s="13"/>
    </row>
    <row r="847" spans="2:11" s="1" customFormat="1" ht="15" customHeight="1" x14ac:dyDescent="0.3">
      <c r="B847" s="58" t="s">
        <v>698</v>
      </c>
      <c r="C847" s="68"/>
      <c r="D847" s="130"/>
      <c r="E847" s="68"/>
      <c r="F847" s="69"/>
      <c r="G847" s="70"/>
      <c r="H847" s="355"/>
      <c r="I847" s="313"/>
      <c r="J847" s="2"/>
      <c r="K847" s="13"/>
    </row>
    <row r="848" spans="2:11" s="5" customFormat="1" ht="15" customHeight="1" x14ac:dyDescent="0.3">
      <c r="B848" s="64" t="s">
        <v>500</v>
      </c>
      <c r="C848" s="65"/>
      <c r="D848" s="131"/>
      <c r="E848" s="65"/>
      <c r="F848" s="66"/>
      <c r="G848" s="67"/>
      <c r="H848" s="353"/>
      <c r="I848" s="303"/>
      <c r="J848" s="4"/>
      <c r="K848" s="13"/>
    </row>
    <row r="849" spans="1:11" s="6" customFormat="1" ht="63.5" customHeight="1" x14ac:dyDescent="0.35">
      <c r="B849" s="32" t="s">
        <v>0</v>
      </c>
      <c r="C849" s="32" t="s">
        <v>1</v>
      </c>
      <c r="D849" s="132" t="s">
        <v>2</v>
      </c>
      <c r="E849" s="133" t="s">
        <v>3</v>
      </c>
      <c r="F849" s="32" t="s">
        <v>4</v>
      </c>
      <c r="G849" s="33" t="s">
        <v>5</v>
      </c>
      <c r="H849" s="354" t="s">
        <v>6</v>
      </c>
      <c r="I849" s="312" t="s">
        <v>7</v>
      </c>
      <c r="J849" s="7"/>
      <c r="K849" s="13"/>
    </row>
    <row r="850" spans="1:11" s="6" customFormat="1" ht="24" customHeight="1" x14ac:dyDescent="0.35">
      <c r="A850" s="6">
        <v>634</v>
      </c>
      <c r="B850" s="34" t="s">
        <v>394</v>
      </c>
      <c r="C850" s="61" t="s">
        <v>940</v>
      </c>
      <c r="D850" s="134"/>
      <c r="E850" s="37" t="s">
        <v>395</v>
      </c>
      <c r="F850" s="46"/>
      <c r="G850" s="38"/>
      <c r="H850" s="26"/>
      <c r="I850" s="307"/>
      <c r="J850" s="7"/>
      <c r="K850" s="13"/>
    </row>
    <row r="851" spans="1:11" s="6" customFormat="1" ht="12" customHeight="1" x14ac:dyDescent="0.35">
      <c r="B851" s="39"/>
      <c r="C851" s="135"/>
      <c r="D851" s="136"/>
      <c r="E851" s="40"/>
      <c r="F851" s="36"/>
      <c r="G851" s="38"/>
      <c r="H851" s="26"/>
      <c r="I851" s="307"/>
      <c r="J851" s="7"/>
      <c r="K851" s="13"/>
    </row>
    <row r="852" spans="1:11" s="6" customFormat="1" ht="12" customHeight="1" x14ac:dyDescent="0.35">
      <c r="A852" s="6">
        <v>635</v>
      </c>
      <c r="B852" s="34" t="s">
        <v>396</v>
      </c>
      <c r="C852" s="61"/>
      <c r="D852" s="137"/>
      <c r="E852" s="37" t="s">
        <v>397</v>
      </c>
      <c r="F852" s="46"/>
      <c r="G852" s="38"/>
      <c r="H852" s="26"/>
      <c r="I852" s="307"/>
      <c r="J852" s="7"/>
      <c r="K852" s="13"/>
    </row>
    <row r="853" spans="1:11" s="6" customFormat="1" ht="12" customHeight="1" x14ac:dyDescent="0.35">
      <c r="B853" s="39"/>
      <c r="C853" s="135"/>
      <c r="D853" s="136"/>
      <c r="E853" s="40"/>
      <c r="F853" s="36"/>
      <c r="G853" s="38"/>
      <c r="H853" s="26"/>
      <c r="I853" s="307"/>
      <c r="J853" s="7"/>
      <c r="K853" s="13"/>
    </row>
    <row r="854" spans="1:11" s="6" customFormat="1" ht="34.5" x14ac:dyDescent="0.35">
      <c r="A854" s="6">
        <v>636</v>
      </c>
      <c r="B854" s="34"/>
      <c r="C854" s="61" t="s">
        <v>195</v>
      </c>
      <c r="D854" s="137" t="s">
        <v>179</v>
      </c>
      <c r="E854" s="37" t="s">
        <v>752</v>
      </c>
      <c r="F854" s="46"/>
      <c r="G854" s="38"/>
      <c r="H854" s="26"/>
      <c r="I854" s="307"/>
      <c r="J854" s="7"/>
      <c r="K854" s="13"/>
    </row>
    <row r="855" spans="1:11" s="6" customFormat="1" ht="29" x14ac:dyDescent="0.35">
      <c r="B855" s="34"/>
      <c r="C855" s="138" t="s">
        <v>751</v>
      </c>
      <c r="D855" s="136"/>
      <c r="E855" s="139" t="s">
        <v>724</v>
      </c>
      <c r="F855" s="103"/>
      <c r="G855" s="105"/>
      <c r="H855" s="363"/>
      <c r="I855" s="307"/>
      <c r="J855" s="7"/>
      <c r="K855" s="13"/>
    </row>
    <row r="856" spans="1:11" s="6" customFormat="1" ht="12" customHeight="1" x14ac:dyDescent="0.35">
      <c r="B856" s="34"/>
      <c r="C856" s="140"/>
      <c r="D856" s="136"/>
      <c r="E856" s="114"/>
      <c r="F856" s="141"/>
      <c r="G856" s="117"/>
      <c r="H856" s="369"/>
      <c r="I856" s="307"/>
      <c r="J856" s="7"/>
      <c r="K856" s="13"/>
    </row>
    <row r="857" spans="1:11" s="6" customFormat="1" ht="12" customHeight="1" x14ac:dyDescent="0.35">
      <c r="B857" s="34"/>
      <c r="C857" s="140" t="s">
        <v>193</v>
      </c>
      <c r="D857" s="136" t="s">
        <v>179</v>
      </c>
      <c r="E857" s="142" t="s">
        <v>725</v>
      </c>
      <c r="F857" s="141" t="s">
        <v>212</v>
      </c>
      <c r="G857" s="117">
        <v>104</v>
      </c>
      <c r="H857" s="369"/>
      <c r="I857" s="307">
        <f>H857*G857</f>
        <v>0</v>
      </c>
      <c r="J857" s="7"/>
      <c r="K857" s="13"/>
    </row>
    <row r="858" spans="1:11" s="6" customFormat="1" ht="12" customHeight="1" x14ac:dyDescent="0.35">
      <c r="B858" s="34"/>
      <c r="C858" s="140"/>
      <c r="D858" s="136"/>
      <c r="E858" s="142"/>
      <c r="F858" s="141"/>
      <c r="G858" s="117"/>
      <c r="H858" s="369"/>
      <c r="I858" s="307"/>
      <c r="J858" s="7"/>
      <c r="K858" s="13"/>
    </row>
    <row r="859" spans="1:11" s="6" customFormat="1" x14ac:dyDescent="0.35">
      <c r="B859" s="34"/>
      <c r="C859" s="140" t="s">
        <v>193</v>
      </c>
      <c r="D859" s="136" t="s">
        <v>179</v>
      </c>
      <c r="E859" s="142" t="s">
        <v>726</v>
      </c>
      <c r="F859" s="141" t="s">
        <v>212</v>
      </c>
      <c r="G859" s="117">
        <v>136</v>
      </c>
      <c r="H859" s="369"/>
      <c r="I859" s="307">
        <f t="shared" ref="I859:I917" si="41">H859*G859</f>
        <v>0</v>
      </c>
      <c r="J859" s="7"/>
      <c r="K859" s="13"/>
    </row>
    <row r="860" spans="1:11" s="6" customFormat="1" ht="12" customHeight="1" x14ac:dyDescent="0.35">
      <c r="B860" s="34"/>
      <c r="C860" s="143"/>
      <c r="D860" s="136"/>
      <c r="E860" s="144"/>
      <c r="F860" s="103"/>
      <c r="G860" s="105"/>
      <c r="H860" s="363"/>
      <c r="I860" s="307"/>
      <c r="J860" s="7"/>
      <c r="K860" s="13"/>
    </row>
    <row r="861" spans="1:11" s="6" customFormat="1" ht="12" customHeight="1" x14ac:dyDescent="0.35">
      <c r="B861" s="34"/>
      <c r="C861" s="140" t="s">
        <v>193</v>
      </c>
      <c r="D861" s="136" t="s">
        <v>179</v>
      </c>
      <c r="E861" s="142" t="s">
        <v>727</v>
      </c>
      <c r="F861" s="141" t="s">
        <v>212</v>
      </c>
      <c r="G861" s="117">
        <v>105</v>
      </c>
      <c r="H861" s="369"/>
      <c r="I861" s="307">
        <f t="shared" si="41"/>
        <v>0</v>
      </c>
      <c r="J861" s="7"/>
      <c r="K861" s="13"/>
    </row>
    <row r="862" spans="1:11" s="6" customFormat="1" ht="12" customHeight="1" x14ac:dyDescent="0.35">
      <c r="B862" s="34"/>
      <c r="C862" s="143"/>
      <c r="D862" s="136"/>
      <c r="E862" s="144"/>
      <c r="F862" s="103"/>
      <c r="G862" s="105"/>
      <c r="H862" s="363"/>
      <c r="I862" s="307"/>
      <c r="J862" s="7"/>
      <c r="K862" s="13"/>
    </row>
    <row r="863" spans="1:11" s="6" customFormat="1" ht="12" customHeight="1" x14ac:dyDescent="0.35">
      <c r="B863" s="34"/>
      <c r="C863" s="143"/>
      <c r="D863" s="136"/>
      <c r="E863" s="145" t="s">
        <v>728</v>
      </c>
      <c r="F863" s="103"/>
      <c r="G863" s="105"/>
      <c r="H863" s="363"/>
      <c r="I863" s="307"/>
      <c r="J863" s="7"/>
      <c r="K863" s="13"/>
    </row>
    <row r="864" spans="1:11" s="6" customFormat="1" ht="12" customHeight="1" x14ac:dyDescent="0.35">
      <c r="B864" s="34"/>
      <c r="C864" s="143"/>
      <c r="D864" s="136"/>
      <c r="E864" s="144"/>
      <c r="F864" s="103"/>
      <c r="G864" s="105"/>
      <c r="H864" s="363"/>
      <c r="I864" s="307"/>
      <c r="J864" s="7"/>
      <c r="K864" s="13"/>
    </row>
    <row r="865" spans="2:11" s="6" customFormat="1" ht="12" customHeight="1" x14ac:dyDescent="0.35">
      <c r="B865" s="34"/>
      <c r="C865" s="143" t="s">
        <v>193</v>
      </c>
      <c r="D865" s="136" t="s">
        <v>179</v>
      </c>
      <c r="E865" s="144" t="s">
        <v>725</v>
      </c>
      <c r="F865" s="103" t="s">
        <v>212</v>
      </c>
      <c r="G865" s="105">
        <v>3420</v>
      </c>
      <c r="H865" s="363"/>
      <c r="I865" s="307">
        <f t="shared" si="41"/>
        <v>0</v>
      </c>
      <c r="J865" s="7"/>
      <c r="K865" s="13"/>
    </row>
    <row r="866" spans="2:11" s="6" customFormat="1" ht="12" customHeight="1" x14ac:dyDescent="0.35">
      <c r="B866" s="34"/>
      <c r="C866" s="143"/>
      <c r="D866" s="136"/>
      <c r="E866" s="144"/>
      <c r="F866" s="103"/>
      <c r="G866" s="105"/>
      <c r="H866" s="363"/>
      <c r="I866" s="307"/>
      <c r="J866" s="7"/>
      <c r="K866" s="13"/>
    </row>
    <row r="867" spans="2:11" s="6" customFormat="1" ht="12" customHeight="1" x14ac:dyDescent="0.35">
      <c r="B867" s="34"/>
      <c r="C867" s="143" t="s">
        <v>193</v>
      </c>
      <c r="D867" s="136" t="s">
        <v>179</v>
      </c>
      <c r="E867" s="144" t="s">
        <v>726</v>
      </c>
      <c r="F867" s="103" t="s">
        <v>212</v>
      </c>
      <c r="G867" s="105">
        <v>136</v>
      </c>
      <c r="H867" s="363"/>
      <c r="I867" s="307">
        <f t="shared" si="41"/>
        <v>0</v>
      </c>
      <c r="J867" s="7"/>
      <c r="K867" s="13"/>
    </row>
    <row r="868" spans="2:11" s="6" customFormat="1" ht="12" customHeight="1" x14ac:dyDescent="0.35">
      <c r="B868" s="34"/>
      <c r="C868" s="143"/>
      <c r="D868" s="136"/>
      <c r="E868" s="144"/>
      <c r="F868" s="103"/>
      <c r="G868" s="105"/>
      <c r="H868" s="363"/>
      <c r="I868" s="307"/>
      <c r="J868" s="7"/>
      <c r="K868" s="13"/>
    </row>
    <row r="869" spans="2:11" s="6" customFormat="1" ht="12" customHeight="1" x14ac:dyDescent="0.35">
      <c r="B869" s="34"/>
      <c r="C869" s="140"/>
      <c r="D869" s="136"/>
      <c r="E869" s="146" t="s">
        <v>729</v>
      </c>
      <c r="F869" s="141"/>
      <c r="G869" s="117"/>
      <c r="H869" s="369"/>
      <c r="I869" s="307"/>
      <c r="J869" s="7"/>
      <c r="K869" s="13"/>
    </row>
    <row r="870" spans="2:11" s="6" customFormat="1" ht="12" customHeight="1" x14ac:dyDescent="0.35">
      <c r="B870" s="34"/>
      <c r="C870" s="140"/>
      <c r="D870" s="136"/>
      <c r="E870" s="142"/>
      <c r="F870" s="141"/>
      <c r="G870" s="117"/>
      <c r="H870" s="369"/>
      <c r="I870" s="307"/>
      <c r="J870" s="7"/>
      <c r="K870" s="13"/>
    </row>
    <row r="871" spans="2:11" s="6" customFormat="1" ht="12" customHeight="1" x14ac:dyDescent="0.35">
      <c r="B871" s="34"/>
      <c r="C871" s="140" t="s">
        <v>193</v>
      </c>
      <c r="D871" s="136"/>
      <c r="E871" s="142" t="s">
        <v>725</v>
      </c>
      <c r="F871" s="141" t="s">
        <v>212</v>
      </c>
      <c r="G871" s="117">
        <v>3000</v>
      </c>
      <c r="H871" s="369"/>
      <c r="I871" s="307">
        <f t="shared" si="41"/>
        <v>0</v>
      </c>
      <c r="J871" s="7"/>
      <c r="K871" s="13"/>
    </row>
    <row r="872" spans="2:11" s="6" customFormat="1" ht="12" customHeight="1" x14ac:dyDescent="0.35">
      <c r="B872" s="34"/>
      <c r="C872" s="140"/>
      <c r="D872" s="136"/>
      <c r="E872" s="142"/>
      <c r="F872" s="141"/>
      <c r="G872" s="117"/>
      <c r="H872" s="369"/>
      <c r="I872" s="307"/>
      <c r="J872" s="7"/>
      <c r="K872" s="13"/>
    </row>
    <row r="873" spans="2:11" s="6" customFormat="1" ht="72.5" x14ac:dyDescent="0.35">
      <c r="B873" s="34"/>
      <c r="C873" s="143"/>
      <c r="D873" s="136" t="s">
        <v>179</v>
      </c>
      <c r="E873" s="147" t="s">
        <v>730</v>
      </c>
      <c r="F873" s="103"/>
      <c r="G873" s="105"/>
      <c r="H873" s="363"/>
      <c r="I873" s="307"/>
      <c r="J873" s="7"/>
      <c r="K873" s="13"/>
    </row>
    <row r="874" spans="2:11" s="6" customFormat="1" ht="12" customHeight="1" x14ac:dyDescent="0.35">
      <c r="B874" s="34"/>
      <c r="C874" s="143"/>
      <c r="D874" s="136"/>
      <c r="E874" s="144"/>
      <c r="F874" s="103"/>
      <c r="G874" s="105"/>
      <c r="H874" s="363"/>
      <c r="I874" s="307"/>
      <c r="J874" s="7"/>
      <c r="K874" s="13"/>
    </row>
    <row r="875" spans="2:11" s="6" customFormat="1" ht="12" customHeight="1" x14ac:dyDescent="0.35">
      <c r="B875" s="34"/>
      <c r="C875" s="143" t="s">
        <v>193</v>
      </c>
      <c r="D875" s="136" t="s">
        <v>179</v>
      </c>
      <c r="E875" s="144" t="s">
        <v>725</v>
      </c>
      <c r="F875" s="103" t="s">
        <v>212</v>
      </c>
      <c r="G875" s="105">
        <v>3420</v>
      </c>
      <c r="H875" s="363"/>
      <c r="I875" s="307">
        <f t="shared" si="41"/>
        <v>0</v>
      </c>
      <c r="J875" s="7"/>
      <c r="K875" s="13"/>
    </row>
    <row r="876" spans="2:11" s="6" customFormat="1" ht="12" customHeight="1" x14ac:dyDescent="0.35">
      <c r="B876" s="34"/>
      <c r="C876" s="143"/>
      <c r="D876" s="136"/>
      <c r="E876" s="144"/>
      <c r="F876" s="103"/>
      <c r="G876" s="105"/>
      <c r="H876" s="363"/>
      <c r="I876" s="307"/>
      <c r="J876" s="7"/>
      <c r="K876" s="13"/>
    </row>
    <row r="877" spans="2:11" s="6" customFormat="1" ht="12" customHeight="1" x14ac:dyDescent="0.35">
      <c r="B877" s="34"/>
      <c r="C877" s="143" t="s">
        <v>193</v>
      </c>
      <c r="D877" s="136" t="s">
        <v>179</v>
      </c>
      <c r="E877" s="144" t="s">
        <v>731</v>
      </c>
      <c r="F877" s="103" t="s">
        <v>212</v>
      </c>
      <c r="G877" s="105">
        <v>136</v>
      </c>
      <c r="H877" s="363"/>
      <c r="I877" s="307">
        <f t="shared" si="41"/>
        <v>0</v>
      </c>
      <c r="J877" s="7"/>
      <c r="K877" s="13"/>
    </row>
    <row r="878" spans="2:11" s="6" customFormat="1" ht="12" customHeight="1" x14ac:dyDescent="0.35">
      <c r="B878" s="34"/>
      <c r="C878" s="143"/>
      <c r="D878" s="136"/>
      <c r="E878" s="144"/>
      <c r="F878" s="103"/>
      <c r="G878" s="105"/>
      <c r="H878" s="363"/>
      <c r="I878" s="307"/>
      <c r="J878" s="7"/>
      <c r="K878" s="13"/>
    </row>
    <row r="879" spans="2:11" s="6" customFormat="1" ht="43.5" x14ac:dyDescent="0.35">
      <c r="B879" s="34"/>
      <c r="C879" s="143" t="s">
        <v>193</v>
      </c>
      <c r="D879" s="136" t="s">
        <v>179</v>
      </c>
      <c r="E879" s="147" t="s">
        <v>1031</v>
      </c>
      <c r="F879" s="103" t="s">
        <v>212</v>
      </c>
      <c r="G879" s="105">
        <v>58</v>
      </c>
      <c r="H879" s="363"/>
      <c r="I879" s="307">
        <f t="shared" si="41"/>
        <v>0</v>
      </c>
      <c r="J879" s="7"/>
      <c r="K879" s="13"/>
    </row>
    <row r="880" spans="2:11" s="6" customFormat="1" ht="12" customHeight="1" x14ac:dyDescent="0.35">
      <c r="B880" s="34"/>
      <c r="C880" s="143"/>
      <c r="D880" s="136"/>
      <c r="E880" s="144"/>
      <c r="F880" s="103"/>
      <c r="G880" s="105"/>
      <c r="H880" s="363"/>
      <c r="I880" s="307"/>
      <c r="J880" s="7"/>
      <c r="K880" s="13"/>
    </row>
    <row r="881" spans="2:11" s="6" customFormat="1" ht="12" customHeight="1" x14ac:dyDescent="0.35">
      <c r="B881" s="34"/>
      <c r="C881" s="143"/>
      <c r="D881" s="136"/>
      <c r="E881" s="111" t="s">
        <v>732</v>
      </c>
      <c r="F881" s="103"/>
      <c r="G881" s="105"/>
      <c r="H881" s="363"/>
      <c r="I881" s="307"/>
      <c r="J881" s="7"/>
      <c r="K881" s="13"/>
    </row>
    <row r="882" spans="2:11" s="6" customFormat="1" ht="12" customHeight="1" x14ac:dyDescent="0.35">
      <c r="B882" s="34"/>
      <c r="C882" s="143"/>
      <c r="D882" s="136"/>
      <c r="E882" s="144"/>
      <c r="F882" s="103"/>
      <c r="G882" s="105"/>
      <c r="H882" s="363"/>
      <c r="I882" s="307"/>
      <c r="J882" s="7"/>
      <c r="K882" s="13"/>
    </row>
    <row r="883" spans="2:11" s="6" customFormat="1" ht="87" x14ac:dyDescent="0.35">
      <c r="B883" s="34"/>
      <c r="C883" s="143" t="s">
        <v>193</v>
      </c>
      <c r="D883" s="136" t="s">
        <v>179</v>
      </c>
      <c r="E883" s="147" t="s">
        <v>733</v>
      </c>
      <c r="F883" s="103" t="s">
        <v>212</v>
      </c>
      <c r="G883" s="105">
        <v>135</v>
      </c>
      <c r="H883" s="363"/>
      <c r="I883" s="307">
        <f t="shared" si="41"/>
        <v>0</v>
      </c>
      <c r="J883" s="7"/>
      <c r="K883" s="13"/>
    </row>
    <row r="884" spans="2:11" s="6" customFormat="1" ht="12" customHeight="1" x14ac:dyDescent="0.35">
      <c r="B884" s="34"/>
      <c r="C884" s="143"/>
      <c r="D884" s="136"/>
      <c r="E884" s="144"/>
      <c r="F884" s="103"/>
      <c r="G884" s="105"/>
      <c r="H884" s="363"/>
      <c r="I884" s="307"/>
      <c r="J884" s="7"/>
      <c r="K884" s="13"/>
    </row>
    <row r="885" spans="2:11" s="6" customFormat="1" ht="101.5" x14ac:dyDescent="0.35">
      <c r="B885" s="34"/>
      <c r="C885" s="143" t="s">
        <v>193</v>
      </c>
      <c r="D885" s="136" t="s">
        <v>179</v>
      </c>
      <c r="E885" s="147" t="s">
        <v>734</v>
      </c>
      <c r="F885" s="103" t="s">
        <v>212</v>
      </c>
      <c r="G885" s="105">
        <v>82.5</v>
      </c>
      <c r="H885" s="363"/>
      <c r="I885" s="307">
        <f t="shared" si="41"/>
        <v>0</v>
      </c>
      <c r="J885" s="7"/>
      <c r="K885" s="13"/>
    </row>
    <row r="886" spans="2:11" s="6" customFormat="1" ht="12" customHeight="1" x14ac:dyDescent="0.35">
      <c r="B886" s="34"/>
      <c r="C886" s="143"/>
      <c r="D886" s="136"/>
      <c r="E886" s="144"/>
      <c r="F886" s="103"/>
      <c r="G886" s="105"/>
      <c r="H886" s="363"/>
      <c r="I886" s="307"/>
      <c r="J886" s="7"/>
      <c r="K886" s="13"/>
    </row>
    <row r="887" spans="2:11" s="6" customFormat="1" ht="29" x14ac:dyDescent="0.35">
      <c r="B887" s="34"/>
      <c r="C887" s="148" t="s">
        <v>938</v>
      </c>
      <c r="D887" s="136"/>
      <c r="E887" s="149" t="s">
        <v>735</v>
      </c>
      <c r="F887" s="103"/>
      <c r="G887" s="105"/>
      <c r="H887" s="363"/>
      <c r="I887" s="307"/>
      <c r="J887" s="7"/>
      <c r="K887" s="13"/>
    </row>
    <row r="888" spans="2:11" s="6" customFormat="1" ht="12" customHeight="1" x14ac:dyDescent="0.35">
      <c r="B888" s="34"/>
      <c r="C888" s="143"/>
      <c r="D888" s="136"/>
      <c r="E888" s="144"/>
      <c r="F888" s="103"/>
      <c r="G888" s="105"/>
      <c r="H888" s="363"/>
      <c r="I888" s="307"/>
      <c r="J888" s="7"/>
      <c r="K888" s="13"/>
    </row>
    <row r="889" spans="2:11" s="6" customFormat="1" ht="116" x14ac:dyDescent="0.35">
      <c r="B889" s="34"/>
      <c r="C889" s="143" t="s">
        <v>749</v>
      </c>
      <c r="D889" s="136"/>
      <c r="E889" s="147" t="s">
        <v>736</v>
      </c>
      <c r="F889" s="103" t="s">
        <v>737</v>
      </c>
      <c r="G889" s="150">
        <v>76.5</v>
      </c>
      <c r="H889" s="363"/>
      <c r="I889" s="307">
        <f t="shared" si="41"/>
        <v>0</v>
      </c>
      <c r="J889" s="7"/>
      <c r="K889" s="13"/>
    </row>
    <row r="890" spans="2:11" s="6" customFormat="1" ht="12" customHeight="1" x14ac:dyDescent="0.35">
      <c r="B890" s="34"/>
      <c r="C890" s="143"/>
      <c r="D890" s="136"/>
      <c r="E890" s="144"/>
      <c r="F890" s="103"/>
      <c r="G890" s="105"/>
      <c r="H890" s="363"/>
      <c r="I890" s="307"/>
      <c r="J890" s="7"/>
      <c r="K890" s="13"/>
    </row>
    <row r="891" spans="2:11" s="6" customFormat="1" ht="58" x14ac:dyDescent="0.35">
      <c r="B891" s="34"/>
      <c r="C891" s="140" t="s">
        <v>750</v>
      </c>
      <c r="D891" s="136"/>
      <c r="E891" s="146" t="s">
        <v>738</v>
      </c>
      <c r="F891" s="141" t="s">
        <v>181</v>
      </c>
      <c r="G891" s="117">
        <v>24</v>
      </c>
      <c r="H891" s="369"/>
      <c r="I891" s="307">
        <f t="shared" si="41"/>
        <v>0</v>
      </c>
      <c r="J891" s="7"/>
      <c r="K891" s="13"/>
    </row>
    <row r="892" spans="2:11" s="11" customFormat="1" ht="20" customHeight="1" x14ac:dyDescent="0.35">
      <c r="B892" s="47" t="s">
        <v>65</v>
      </c>
      <c r="C892" s="47"/>
      <c r="D892" s="48"/>
      <c r="E892" s="49"/>
      <c r="F892" s="50"/>
      <c r="G892" s="51"/>
      <c r="H892" s="350"/>
      <c r="I892" s="310">
        <f>SUM(I850:I891)</f>
        <v>0</v>
      </c>
      <c r="J892" s="12"/>
      <c r="K892" s="13"/>
    </row>
    <row r="893" spans="2:11" s="11" customFormat="1" ht="20" customHeight="1" x14ac:dyDescent="0.25">
      <c r="B893" s="52" t="s">
        <v>697</v>
      </c>
      <c r="C893" s="53"/>
      <c r="D893" s="54"/>
      <c r="E893" s="55"/>
      <c r="F893" s="56"/>
      <c r="G893" s="57"/>
      <c r="H893" s="351"/>
      <c r="I893" s="311"/>
      <c r="J893" s="12"/>
    </row>
    <row r="894" spans="2:11" s="1" customFormat="1" ht="15" customHeight="1" x14ac:dyDescent="0.3">
      <c r="B894" s="58" t="s">
        <v>698</v>
      </c>
      <c r="C894" s="68"/>
      <c r="D894" s="68"/>
      <c r="E894" s="68"/>
      <c r="F894" s="69"/>
      <c r="G894" s="70"/>
      <c r="H894" s="355"/>
      <c r="I894" s="313"/>
      <c r="J894" s="2"/>
    </row>
    <row r="895" spans="2:11" s="5" customFormat="1" ht="15" customHeight="1" x14ac:dyDescent="0.3">
      <c r="B895" s="64" t="s">
        <v>498</v>
      </c>
      <c r="C895" s="65"/>
      <c r="D895" s="65"/>
      <c r="E895" s="65"/>
      <c r="F895" s="66"/>
      <c r="G895" s="67"/>
      <c r="H895" s="353"/>
      <c r="I895" s="303"/>
      <c r="J895" s="4"/>
      <c r="K895" s="13"/>
    </row>
    <row r="896" spans="2:11" s="6" customFormat="1" ht="63.5" customHeight="1" x14ac:dyDescent="0.35">
      <c r="B896" s="32" t="s">
        <v>0</v>
      </c>
      <c r="C896" s="32" t="s">
        <v>1</v>
      </c>
      <c r="D896" s="32" t="s">
        <v>2</v>
      </c>
      <c r="E896" s="32" t="s">
        <v>3</v>
      </c>
      <c r="F896" s="32" t="s">
        <v>4</v>
      </c>
      <c r="G896" s="33" t="s">
        <v>5</v>
      </c>
      <c r="H896" s="354" t="s">
        <v>6</v>
      </c>
      <c r="I896" s="312" t="s">
        <v>7</v>
      </c>
      <c r="J896" s="7"/>
      <c r="K896" s="13"/>
    </row>
    <row r="897" spans="2:11" s="11" customFormat="1" ht="20" customHeight="1" x14ac:dyDescent="0.35">
      <c r="B897" s="47" t="s">
        <v>66</v>
      </c>
      <c r="C897" s="47"/>
      <c r="D897" s="48"/>
      <c r="E897" s="49"/>
      <c r="F897" s="50"/>
      <c r="G897" s="51"/>
      <c r="H897" s="350"/>
      <c r="I897" s="310">
        <f>I892</f>
        <v>0</v>
      </c>
      <c r="J897" s="12"/>
      <c r="K897" s="13"/>
    </row>
    <row r="898" spans="2:11" s="6" customFormat="1" ht="12" customHeight="1" x14ac:dyDescent="0.35">
      <c r="B898" s="34"/>
      <c r="C898" s="143"/>
      <c r="D898" s="136"/>
      <c r="E898" s="144"/>
      <c r="F898" s="103"/>
      <c r="G898" s="105"/>
      <c r="H898" s="363"/>
      <c r="I898" s="307"/>
      <c r="J898" s="7"/>
      <c r="K898" s="13"/>
    </row>
    <row r="899" spans="2:11" s="6" customFormat="1" ht="29" x14ac:dyDescent="0.35">
      <c r="B899" s="34"/>
      <c r="C899" s="148" t="s">
        <v>939</v>
      </c>
      <c r="D899" s="136"/>
      <c r="E899" s="151" t="s">
        <v>422</v>
      </c>
      <c r="F899" s="103"/>
      <c r="G899" s="105"/>
      <c r="H899" s="363"/>
      <c r="I899" s="307"/>
      <c r="J899" s="7"/>
      <c r="K899" s="13"/>
    </row>
    <row r="900" spans="2:11" s="6" customFormat="1" ht="12" customHeight="1" x14ac:dyDescent="0.35">
      <c r="B900" s="34"/>
      <c r="C900" s="143"/>
      <c r="D900" s="136"/>
      <c r="E900" s="111"/>
      <c r="F900" s="103"/>
      <c r="G900" s="105"/>
      <c r="H900" s="363"/>
      <c r="I900" s="307"/>
      <c r="J900" s="7"/>
      <c r="K900" s="13"/>
    </row>
    <row r="901" spans="2:11" s="6" customFormat="1" ht="72.5" x14ac:dyDescent="0.35">
      <c r="B901" s="34"/>
      <c r="C901" s="143" t="s">
        <v>51</v>
      </c>
      <c r="D901" s="136"/>
      <c r="E901" s="147" t="s">
        <v>739</v>
      </c>
      <c r="F901" s="103" t="s">
        <v>740</v>
      </c>
      <c r="G901" s="105">
        <v>20</v>
      </c>
      <c r="H901" s="363"/>
      <c r="I901" s="307">
        <f t="shared" si="41"/>
        <v>0</v>
      </c>
      <c r="J901" s="7"/>
      <c r="K901" s="13"/>
    </row>
    <row r="902" spans="2:11" s="6" customFormat="1" ht="12" customHeight="1" x14ac:dyDescent="0.35">
      <c r="B902" s="34"/>
      <c r="C902" s="143"/>
      <c r="D902" s="136"/>
      <c r="E902" s="144"/>
      <c r="F902" s="103"/>
      <c r="G902" s="105"/>
      <c r="H902" s="363"/>
      <c r="I902" s="307"/>
      <c r="J902" s="7"/>
      <c r="K902" s="13"/>
    </row>
    <row r="903" spans="2:11" s="6" customFormat="1" ht="72.5" x14ac:dyDescent="0.35">
      <c r="B903" s="34"/>
      <c r="C903" s="143" t="s">
        <v>51</v>
      </c>
      <c r="D903" s="136"/>
      <c r="E903" s="147" t="s">
        <v>741</v>
      </c>
      <c r="F903" s="103" t="s">
        <v>740</v>
      </c>
      <c r="G903" s="105">
        <v>18</v>
      </c>
      <c r="H903" s="363"/>
      <c r="I903" s="307">
        <f t="shared" si="41"/>
        <v>0</v>
      </c>
      <c r="J903" s="7"/>
      <c r="K903" s="13"/>
    </row>
    <row r="904" spans="2:11" s="6" customFormat="1" x14ac:dyDescent="0.35">
      <c r="B904" s="34"/>
      <c r="C904" s="143"/>
      <c r="D904" s="136"/>
      <c r="E904" s="144"/>
      <c r="F904" s="103"/>
      <c r="G904" s="105"/>
      <c r="H904" s="363"/>
      <c r="I904" s="307"/>
      <c r="J904" s="7"/>
      <c r="K904" s="13"/>
    </row>
    <row r="905" spans="2:11" s="6" customFormat="1" ht="72.5" x14ac:dyDescent="0.35">
      <c r="B905" s="34"/>
      <c r="C905" s="143" t="s">
        <v>51</v>
      </c>
      <c r="D905" s="136"/>
      <c r="E905" s="147" t="s">
        <v>742</v>
      </c>
      <c r="F905" s="103" t="s">
        <v>740</v>
      </c>
      <c r="G905" s="105">
        <v>15</v>
      </c>
      <c r="H905" s="363"/>
      <c r="I905" s="307">
        <f t="shared" si="41"/>
        <v>0</v>
      </c>
      <c r="J905" s="7"/>
      <c r="K905" s="13"/>
    </row>
    <row r="906" spans="2:11" s="6" customFormat="1" x14ac:dyDescent="0.35">
      <c r="B906" s="34"/>
      <c r="C906" s="143"/>
      <c r="D906" s="136"/>
      <c r="E906" s="144"/>
      <c r="F906" s="103"/>
      <c r="G906" s="105"/>
      <c r="H906" s="363"/>
      <c r="I906" s="307"/>
      <c r="J906" s="7"/>
      <c r="K906" s="13"/>
    </row>
    <row r="907" spans="2:11" s="6" customFormat="1" ht="72.5" x14ac:dyDescent="0.35">
      <c r="B907" s="34"/>
      <c r="C907" s="143" t="s">
        <v>51</v>
      </c>
      <c r="D907" s="136"/>
      <c r="E907" s="147" t="s">
        <v>743</v>
      </c>
      <c r="F907" s="103" t="s">
        <v>740</v>
      </c>
      <c r="G907" s="105">
        <v>12</v>
      </c>
      <c r="H907" s="363"/>
      <c r="I907" s="307">
        <f t="shared" si="41"/>
        <v>0</v>
      </c>
      <c r="J907" s="7"/>
      <c r="K907" s="13"/>
    </row>
    <row r="908" spans="2:11" s="6" customFormat="1" ht="12" customHeight="1" x14ac:dyDescent="0.35">
      <c r="B908" s="34"/>
      <c r="C908" s="143"/>
      <c r="D908" s="136"/>
      <c r="E908" s="144"/>
      <c r="F908" s="103"/>
      <c r="G908" s="105"/>
      <c r="H908" s="363"/>
      <c r="I908" s="307"/>
      <c r="J908" s="7"/>
      <c r="K908" s="13"/>
    </row>
    <row r="909" spans="2:11" s="6" customFormat="1" ht="12" customHeight="1" x14ac:dyDescent="0.35">
      <c r="B909" s="34"/>
      <c r="C909" s="143" t="s">
        <v>193</v>
      </c>
      <c r="D909" s="136"/>
      <c r="E909" s="145" t="s">
        <v>744</v>
      </c>
      <c r="F909" s="103"/>
      <c r="G909" s="105"/>
      <c r="H909" s="363"/>
      <c r="I909" s="307"/>
      <c r="J909" s="7"/>
      <c r="K909" s="13"/>
    </row>
    <row r="910" spans="2:11" s="6" customFormat="1" ht="12" customHeight="1" x14ac:dyDescent="0.35">
      <c r="B910" s="34"/>
      <c r="C910" s="143"/>
      <c r="D910" s="136"/>
      <c r="E910" s="144"/>
      <c r="F910" s="103"/>
      <c r="G910" s="105"/>
      <c r="H910" s="363"/>
      <c r="I910" s="307"/>
      <c r="J910" s="7"/>
      <c r="K910" s="13"/>
    </row>
    <row r="911" spans="2:11" s="6" customFormat="1" ht="12" customHeight="1" x14ac:dyDescent="0.35">
      <c r="B911" s="34"/>
      <c r="C911" s="143" t="s">
        <v>193</v>
      </c>
      <c r="D911" s="136"/>
      <c r="E911" s="144" t="s">
        <v>745</v>
      </c>
      <c r="F911" s="103" t="s">
        <v>212</v>
      </c>
      <c r="G911" s="105">
        <v>80</v>
      </c>
      <c r="H911" s="363"/>
      <c r="I911" s="307">
        <f t="shared" si="41"/>
        <v>0</v>
      </c>
      <c r="J911" s="7"/>
      <c r="K911" s="13"/>
    </row>
    <row r="912" spans="2:11" s="6" customFormat="1" ht="12" customHeight="1" x14ac:dyDescent="0.35">
      <c r="B912" s="34"/>
      <c r="C912" s="143"/>
      <c r="D912" s="136"/>
      <c r="E912" s="144"/>
      <c r="F912" s="103"/>
      <c r="G912" s="105"/>
      <c r="H912" s="363"/>
      <c r="I912" s="307"/>
      <c r="J912" s="7"/>
      <c r="K912" s="13"/>
    </row>
    <row r="913" spans="1:11" s="6" customFormat="1" ht="12" customHeight="1" x14ac:dyDescent="0.35">
      <c r="B913" s="34"/>
      <c r="C913" s="143" t="s">
        <v>193</v>
      </c>
      <c r="D913" s="136"/>
      <c r="E913" s="144" t="s">
        <v>746</v>
      </c>
      <c r="F913" s="103" t="s">
        <v>212</v>
      </c>
      <c r="G913" s="105">
        <v>0</v>
      </c>
      <c r="H913" s="363"/>
      <c r="I913" s="307">
        <f t="shared" si="41"/>
        <v>0</v>
      </c>
      <c r="J913" s="7"/>
      <c r="K913" s="13"/>
    </row>
    <row r="914" spans="1:11" s="6" customFormat="1" ht="12" customHeight="1" x14ac:dyDescent="0.35">
      <c r="B914" s="34"/>
      <c r="C914" s="143"/>
      <c r="D914" s="136"/>
      <c r="E914" s="144"/>
      <c r="F914" s="103"/>
      <c r="G914" s="105"/>
      <c r="H914" s="363"/>
      <c r="I914" s="307"/>
      <c r="J914" s="7"/>
      <c r="K914" s="13"/>
    </row>
    <row r="915" spans="1:11" s="6" customFormat="1" ht="12" customHeight="1" x14ac:dyDescent="0.35">
      <c r="B915" s="34"/>
      <c r="C915" s="143" t="s">
        <v>193</v>
      </c>
      <c r="D915" s="136"/>
      <c r="E915" s="144" t="s">
        <v>747</v>
      </c>
      <c r="F915" s="103" t="s">
        <v>740</v>
      </c>
      <c r="G915" s="105">
        <v>4</v>
      </c>
      <c r="H915" s="363"/>
      <c r="I915" s="307">
        <f t="shared" si="41"/>
        <v>0</v>
      </c>
      <c r="J915" s="7"/>
      <c r="K915" s="13"/>
    </row>
    <row r="916" spans="1:11" s="6" customFormat="1" ht="12" customHeight="1" x14ac:dyDescent="0.35">
      <c r="B916" s="34"/>
      <c r="C916" s="143"/>
      <c r="D916" s="136"/>
      <c r="E916" s="144"/>
      <c r="F916" s="103"/>
      <c r="G916" s="105"/>
      <c r="H916" s="363"/>
      <c r="I916" s="307"/>
      <c r="J916" s="7"/>
      <c r="K916" s="13"/>
    </row>
    <row r="917" spans="1:11" s="6" customFormat="1" ht="12" customHeight="1" x14ac:dyDescent="0.35">
      <c r="B917" s="34"/>
      <c r="C917" s="143" t="s">
        <v>207</v>
      </c>
      <c r="D917" s="136"/>
      <c r="E917" s="144" t="s">
        <v>748</v>
      </c>
      <c r="F917" s="103" t="s">
        <v>740</v>
      </c>
      <c r="G917" s="105">
        <v>18</v>
      </c>
      <c r="H917" s="363"/>
      <c r="I917" s="307">
        <f t="shared" si="41"/>
        <v>0</v>
      </c>
      <c r="J917" s="7"/>
      <c r="K917" s="13"/>
    </row>
    <row r="918" spans="1:11" s="6" customFormat="1" ht="12" customHeight="1" x14ac:dyDescent="0.35">
      <c r="B918" s="39"/>
      <c r="C918" s="135"/>
      <c r="D918" s="152"/>
      <c r="E918" s="40"/>
      <c r="F918" s="36"/>
      <c r="G918" s="38"/>
      <c r="H918" s="26"/>
      <c r="I918" s="307"/>
      <c r="J918" s="7"/>
      <c r="K918" s="13"/>
    </row>
    <row r="919" spans="1:11" s="11" customFormat="1" ht="20" customHeight="1" x14ac:dyDescent="0.35">
      <c r="B919" s="47" t="s">
        <v>186</v>
      </c>
      <c r="C919" s="47"/>
      <c r="D919" s="48"/>
      <c r="E919" s="49"/>
      <c r="F919" s="50"/>
      <c r="G919" s="51"/>
      <c r="H919" s="350"/>
      <c r="I919" s="310">
        <f>SUM(I897:I918)</f>
        <v>0</v>
      </c>
      <c r="J919" s="12"/>
      <c r="K919" s="13"/>
    </row>
    <row r="920" spans="1:11" s="11" customFormat="1" ht="20" customHeight="1" x14ac:dyDescent="0.25">
      <c r="B920" s="52" t="s">
        <v>697</v>
      </c>
      <c r="C920" s="53"/>
      <c r="D920" s="54"/>
      <c r="E920" s="55"/>
      <c r="F920" s="56"/>
      <c r="G920" s="57"/>
      <c r="H920" s="351"/>
      <c r="I920" s="311"/>
      <c r="J920" s="12"/>
      <c r="K920" s="13"/>
    </row>
    <row r="921" spans="1:11" s="1" customFormat="1" ht="15" customHeight="1" x14ac:dyDescent="0.3">
      <c r="B921" s="58" t="s">
        <v>698</v>
      </c>
      <c r="C921" s="68"/>
      <c r="D921" s="153"/>
      <c r="E921" s="68"/>
      <c r="F921" s="69"/>
      <c r="G921" s="70"/>
      <c r="H921" s="355"/>
      <c r="I921" s="313"/>
      <c r="J921" s="2"/>
      <c r="K921" s="13"/>
    </row>
    <row r="922" spans="1:11" s="5" customFormat="1" ht="15" customHeight="1" x14ac:dyDescent="0.3">
      <c r="B922" s="64" t="s">
        <v>499</v>
      </c>
      <c r="C922" s="65"/>
      <c r="D922" s="154"/>
      <c r="E922" s="65"/>
      <c r="F922" s="66"/>
      <c r="G922" s="67"/>
      <c r="H922" s="353"/>
      <c r="I922" s="303"/>
      <c r="J922" s="4"/>
      <c r="K922" s="13"/>
    </row>
    <row r="923" spans="1:11" s="6" customFormat="1" ht="63.5" customHeight="1" x14ac:dyDescent="0.35">
      <c r="B923" s="32" t="s">
        <v>0</v>
      </c>
      <c r="C923" s="32" t="s">
        <v>1</v>
      </c>
      <c r="D923" s="155" t="s">
        <v>2</v>
      </c>
      <c r="E923" s="32" t="s">
        <v>3</v>
      </c>
      <c r="F923" s="32" t="s">
        <v>4</v>
      </c>
      <c r="G923" s="33" t="s">
        <v>5</v>
      </c>
      <c r="H923" s="354" t="s">
        <v>6</v>
      </c>
      <c r="I923" s="312" t="s">
        <v>7</v>
      </c>
      <c r="J923" s="7"/>
      <c r="K923" s="13"/>
    </row>
    <row r="924" spans="1:11" s="6" customFormat="1" ht="24" customHeight="1" x14ac:dyDescent="0.35">
      <c r="A924" s="6">
        <v>657</v>
      </c>
      <c r="B924" s="156" t="s">
        <v>398</v>
      </c>
      <c r="C924" s="157" t="s">
        <v>399</v>
      </c>
      <c r="D924" s="134"/>
      <c r="E924" s="35" t="s">
        <v>400</v>
      </c>
      <c r="F924" s="46"/>
      <c r="G924" s="158"/>
      <c r="H924" s="26"/>
      <c r="I924" s="307"/>
      <c r="J924" s="7"/>
      <c r="K924" s="13"/>
    </row>
    <row r="925" spans="1:11" s="6" customFormat="1" ht="12" customHeight="1" x14ac:dyDescent="0.35">
      <c r="B925" s="159"/>
      <c r="C925" s="39"/>
      <c r="D925" s="136"/>
      <c r="E925" s="40"/>
      <c r="F925" s="36"/>
      <c r="G925" s="160"/>
      <c r="H925" s="26"/>
      <c r="I925" s="307"/>
      <c r="J925" s="7"/>
      <c r="K925" s="13"/>
    </row>
    <row r="926" spans="1:11" s="6" customFormat="1" ht="11.5" x14ac:dyDescent="0.35">
      <c r="B926" s="156"/>
      <c r="C926" s="34"/>
      <c r="D926" s="137"/>
      <c r="E926" s="37"/>
      <c r="F926" s="46"/>
      <c r="G926" s="160"/>
      <c r="H926" s="26"/>
      <c r="I926" s="307"/>
      <c r="J926" s="7"/>
      <c r="K926" s="13"/>
    </row>
    <row r="927" spans="1:11" s="6" customFormat="1" ht="43.5" x14ac:dyDescent="0.35">
      <c r="B927" s="156"/>
      <c r="C927" s="34"/>
      <c r="D927" s="161" t="s">
        <v>1022</v>
      </c>
      <c r="E927" s="151" t="s">
        <v>1030</v>
      </c>
      <c r="F927" s="103"/>
      <c r="G927" s="162"/>
      <c r="H927" s="26"/>
      <c r="I927" s="307"/>
      <c r="J927" s="7"/>
      <c r="K927" s="13"/>
    </row>
    <row r="928" spans="1:11" s="6" customFormat="1" x14ac:dyDescent="0.35">
      <c r="B928" s="156"/>
      <c r="C928" s="34"/>
      <c r="D928" s="163"/>
      <c r="E928" s="144"/>
      <c r="F928" s="103"/>
      <c r="G928" s="162"/>
      <c r="H928" s="26"/>
      <c r="I928" s="307"/>
      <c r="J928" s="7"/>
      <c r="K928" s="13"/>
    </row>
    <row r="929" spans="1:11" s="6" customFormat="1" ht="87" x14ac:dyDescent="0.35">
      <c r="B929" s="156"/>
      <c r="C929" s="110" t="s">
        <v>57</v>
      </c>
      <c r="D929" s="163"/>
      <c r="E929" s="147" t="s">
        <v>753</v>
      </c>
      <c r="F929" s="103"/>
      <c r="G929" s="162"/>
      <c r="H929" s="26"/>
      <c r="I929" s="307"/>
      <c r="J929" s="7"/>
      <c r="K929" s="13"/>
    </row>
    <row r="930" spans="1:11" s="6" customFormat="1" x14ac:dyDescent="0.35">
      <c r="B930" s="156"/>
      <c r="C930" s="110"/>
      <c r="D930" s="163"/>
      <c r="E930" s="144"/>
      <c r="F930" s="103"/>
      <c r="G930" s="162"/>
      <c r="H930" s="26"/>
      <c r="I930" s="307"/>
      <c r="J930" s="7"/>
      <c r="K930" s="13"/>
    </row>
    <row r="931" spans="1:11" s="6" customFormat="1" x14ac:dyDescent="0.35">
      <c r="B931" s="156"/>
      <c r="C931" s="110" t="s">
        <v>57</v>
      </c>
      <c r="D931" s="163"/>
      <c r="E931" s="144" t="s">
        <v>754</v>
      </c>
      <c r="F931" s="103" t="s">
        <v>212</v>
      </c>
      <c r="G931" s="162">
        <v>65</v>
      </c>
      <c r="H931" s="363"/>
      <c r="I931" s="307">
        <f t="shared" ref="I931:I967" si="42">H931*G931</f>
        <v>0</v>
      </c>
      <c r="J931" s="7"/>
      <c r="K931" s="13"/>
    </row>
    <row r="932" spans="1:11" s="6" customFormat="1" x14ac:dyDescent="0.35">
      <c r="B932" s="156"/>
      <c r="C932" s="110"/>
      <c r="D932" s="163"/>
      <c r="E932" s="144"/>
      <c r="F932" s="103"/>
      <c r="G932" s="162"/>
      <c r="H932" s="363"/>
      <c r="I932" s="307"/>
      <c r="J932" s="7"/>
      <c r="K932" s="13"/>
    </row>
    <row r="933" spans="1:11" s="6" customFormat="1" x14ac:dyDescent="0.35">
      <c r="B933" s="156"/>
      <c r="C933" s="110" t="s">
        <v>57</v>
      </c>
      <c r="D933" s="163"/>
      <c r="E933" s="144" t="s">
        <v>755</v>
      </c>
      <c r="F933" s="103" t="s">
        <v>212</v>
      </c>
      <c r="G933" s="162">
        <v>1200</v>
      </c>
      <c r="H933" s="363"/>
      <c r="I933" s="307">
        <f t="shared" si="42"/>
        <v>0</v>
      </c>
      <c r="J933" s="7"/>
      <c r="K933" s="13"/>
    </row>
    <row r="934" spans="1:11" s="6" customFormat="1" x14ac:dyDescent="0.35">
      <c r="B934" s="156"/>
      <c r="C934" s="110"/>
      <c r="D934" s="163"/>
      <c r="E934" s="144"/>
      <c r="F934" s="103"/>
      <c r="G934" s="162"/>
      <c r="H934" s="363"/>
      <c r="I934" s="307"/>
      <c r="J934" s="7"/>
      <c r="K934" s="13"/>
    </row>
    <row r="935" spans="1:11" s="6" customFormat="1" x14ac:dyDescent="0.35">
      <c r="B935" s="156"/>
      <c r="C935" s="110" t="s">
        <v>57</v>
      </c>
      <c r="D935" s="163"/>
      <c r="E935" s="144" t="s">
        <v>756</v>
      </c>
      <c r="F935" s="103" t="s">
        <v>212</v>
      </c>
      <c r="G935" s="162">
        <v>150</v>
      </c>
      <c r="H935" s="363"/>
      <c r="I935" s="307">
        <f t="shared" si="42"/>
        <v>0</v>
      </c>
      <c r="J935" s="7"/>
      <c r="K935" s="13"/>
    </row>
    <row r="936" spans="1:11" s="6" customFormat="1" x14ac:dyDescent="0.35">
      <c r="B936" s="156"/>
      <c r="C936" s="110"/>
      <c r="D936" s="163"/>
      <c r="E936" s="144"/>
      <c r="F936" s="103"/>
      <c r="G936" s="162"/>
      <c r="H936" s="363"/>
      <c r="I936" s="307"/>
      <c r="J936" s="7"/>
      <c r="K936" s="13"/>
    </row>
    <row r="937" spans="1:11" s="6" customFormat="1" x14ac:dyDescent="0.35">
      <c r="B937" s="156"/>
      <c r="C937" s="110" t="s">
        <v>57</v>
      </c>
      <c r="D937" s="163"/>
      <c r="E937" s="144" t="s">
        <v>757</v>
      </c>
      <c r="F937" s="103" t="s">
        <v>212</v>
      </c>
      <c r="G937" s="162">
        <v>520</v>
      </c>
      <c r="H937" s="363"/>
      <c r="I937" s="307">
        <f t="shared" si="42"/>
        <v>0</v>
      </c>
      <c r="J937" s="7"/>
      <c r="K937" s="13"/>
    </row>
    <row r="938" spans="1:11" s="6" customFormat="1" x14ac:dyDescent="0.35">
      <c r="B938" s="156"/>
      <c r="C938" s="110"/>
      <c r="D938" s="163"/>
      <c r="E938" s="144"/>
      <c r="F938" s="103"/>
      <c r="G938" s="162"/>
      <c r="H938" s="363"/>
      <c r="I938" s="307"/>
      <c r="J938" s="7"/>
      <c r="K938" s="13"/>
    </row>
    <row r="939" spans="1:11" s="6" customFormat="1" x14ac:dyDescent="0.35">
      <c r="B939" s="156"/>
      <c r="C939" s="110" t="s">
        <v>57</v>
      </c>
      <c r="D939" s="163"/>
      <c r="E939" s="144" t="s">
        <v>758</v>
      </c>
      <c r="F939" s="103" t="s">
        <v>740</v>
      </c>
      <c r="G939" s="162">
        <v>2</v>
      </c>
      <c r="H939" s="363"/>
      <c r="I939" s="307">
        <f t="shared" si="42"/>
        <v>0</v>
      </c>
      <c r="J939" s="7"/>
      <c r="K939" s="13"/>
    </row>
    <row r="940" spans="1:11" s="6" customFormat="1" x14ac:dyDescent="0.35">
      <c r="B940" s="159"/>
      <c r="C940" s="110"/>
      <c r="D940" s="163"/>
      <c r="E940" s="144"/>
      <c r="F940" s="103"/>
      <c r="G940" s="162"/>
      <c r="H940" s="363"/>
      <c r="I940" s="307"/>
      <c r="J940" s="7"/>
      <c r="K940" s="13"/>
    </row>
    <row r="941" spans="1:11" s="6" customFormat="1" ht="12" customHeight="1" x14ac:dyDescent="0.35">
      <c r="A941" s="6">
        <v>697</v>
      </c>
      <c r="B941" s="156"/>
      <c r="C941" s="110"/>
      <c r="D941" s="163"/>
      <c r="E941" s="144"/>
      <c r="F941" s="103"/>
      <c r="G941" s="162"/>
      <c r="H941" s="363"/>
      <c r="I941" s="307"/>
      <c r="J941" s="7"/>
      <c r="K941" s="13"/>
    </row>
    <row r="942" spans="1:11" s="6" customFormat="1" ht="12" customHeight="1" x14ac:dyDescent="0.35">
      <c r="B942" s="156"/>
      <c r="C942" s="110" t="s">
        <v>57</v>
      </c>
      <c r="D942" s="163"/>
      <c r="E942" s="144" t="s">
        <v>759</v>
      </c>
      <c r="F942" s="103" t="s">
        <v>740</v>
      </c>
      <c r="G942" s="162">
        <v>13</v>
      </c>
      <c r="H942" s="363"/>
      <c r="I942" s="307">
        <f t="shared" si="42"/>
        <v>0</v>
      </c>
      <c r="J942" s="7"/>
      <c r="K942" s="13"/>
    </row>
    <row r="943" spans="1:11" s="6" customFormat="1" x14ac:dyDescent="0.35">
      <c r="A943" s="6">
        <v>698</v>
      </c>
      <c r="B943" s="156"/>
      <c r="C943" s="110"/>
      <c r="D943" s="163"/>
      <c r="E943" s="144"/>
      <c r="F943" s="103"/>
      <c r="G943" s="162"/>
      <c r="H943" s="363"/>
      <c r="I943" s="307"/>
      <c r="J943" s="7"/>
      <c r="K943" s="13"/>
    </row>
    <row r="944" spans="1:11" s="6" customFormat="1" ht="12" customHeight="1" x14ac:dyDescent="0.35">
      <c r="B944" s="159"/>
      <c r="C944" s="110" t="s">
        <v>57</v>
      </c>
      <c r="D944" s="163"/>
      <c r="E944" s="144" t="s">
        <v>760</v>
      </c>
      <c r="F944" s="103" t="s">
        <v>740</v>
      </c>
      <c r="G944" s="162">
        <v>2</v>
      </c>
      <c r="H944" s="363"/>
      <c r="I944" s="307">
        <f t="shared" si="42"/>
        <v>0</v>
      </c>
      <c r="J944" s="7"/>
      <c r="K944" s="13"/>
    </row>
    <row r="945" spans="1:11" s="6" customFormat="1" ht="12" customHeight="1" x14ac:dyDescent="0.35">
      <c r="A945" s="6">
        <v>699</v>
      </c>
      <c r="B945" s="156"/>
      <c r="C945" s="110"/>
      <c r="D945" s="163"/>
      <c r="E945" s="144"/>
      <c r="F945" s="103"/>
      <c r="G945" s="162"/>
      <c r="H945" s="363"/>
      <c r="I945" s="307"/>
      <c r="J945" s="7"/>
      <c r="K945" s="13"/>
    </row>
    <row r="946" spans="1:11" s="6" customFormat="1" ht="12" customHeight="1" x14ac:dyDescent="0.35">
      <c r="B946" s="159"/>
      <c r="C946" s="110" t="s">
        <v>57</v>
      </c>
      <c r="D946" s="163"/>
      <c r="E946" s="147" t="s">
        <v>761</v>
      </c>
      <c r="F946" s="103" t="s">
        <v>740</v>
      </c>
      <c r="G946" s="162">
        <v>2</v>
      </c>
      <c r="H946" s="363"/>
      <c r="I946" s="307">
        <f t="shared" si="42"/>
        <v>0</v>
      </c>
      <c r="J946" s="7"/>
      <c r="K946" s="13"/>
    </row>
    <row r="947" spans="1:11" s="6" customFormat="1" ht="24" customHeight="1" x14ac:dyDescent="0.35">
      <c r="A947" s="6">
        <v>904</v>
      </c>
      <c r="B947" s="156"/>
      <c r="C947" s="110"/>
      <c r="D947" s="163"/>
      <c r="E947" s="144"/>
      <c r="F947" s="103"/>
      <c r="G947" s="162"/>
      <c r="H947" s="363"/>
      <c r="I947" s="307"/>
      <c r="J947" s="7"/>
      <c r="K947" s="13"/>
    </row>
    <row r="948" spans="1:11" s="6" customFormat="1" ht="12" customHeight="1" x14ac:dyDescent="0.35">
      <c r="B948" s="159"/>
      <c r="C948" s="110" t="s">
        <v>264</v>
      </c>
      <c r="D948" s="163"/>
      <c r="E948" s="111" t="s">
        <v>762</v>
      </c>
      <c r="F948" s="103"/>
      <c r="G948" s="162"/>
      <c r="H948" s="363"/>
      <c r="I948" s="307"/>
      <c r="J948" s="7"/>
      <c r="K948" s="13"/>
    </row>
    <row r="949" spans="1:11" s="6" customFormat="1" ht="24" customHeight="1" x14ac:dyDescent="0.35">
      <c r="A949" s="6">
        <v>905</v>
      </c>
      <c r="B949" s="156"/>
      <c r="C949" s="110"/>
      <c r="D949" s="163"/>
      <c r="E949" s="144"/>
      <c r="F949" s="103"/>
      <c r="G949" s="162"/>
      <c r="H949" s="363"/>
      <c r="I949" s="307"/>
      <c r="J949" s="7"/>
      <c r="K949" s="13"/>
    </row>
    <row r="950" spans="1:11" s="6" customFormat="1" ht="12" customHeight="1" x14ac:dyDescent="0.35">
      <c r="B950" s="159"/>
      <c r="C950" s="110" t="s">
        <v>264</v>
      </c>
      <c r="D950" s="163"/>
      <c r="E950" s="164" t="s">
        <v>763</v>
      </c>
      <c r="F950" s="103"/>
      <c r="G950" s="162"/>
      <c r="H950" s="363"/>
      <c r="I950" s="307"/>
      <c r="J950" s="7"/>
      <c r="K950" s="13"/>
    </row>
    <row r="951" spans="1:11" s="6" customFormat="1" ht="24" customHeight="1" x14ac:dyDescent="0.35">
      <c r="A951" s="6">
        <v>906</v>
      </c>
      <c r="B951" s="156"/>
      <c r="C951" s="110"/>
      <c r="D951" s="163"/>
      <c r="E951" s="144"/>
      <c r="F951" s="103"/>
      <c r="G951" s="162"/>
      <c r="H951" s="363"/>
      <c r="I951" s="307"/>
      <c r="J951" s="7"/>
      <c r="K951" s="13"/>
    </row>
    <row r="952" spans="1:11" s="6" customFormat="1" x14ac:dyDescent="0.35">
      <c r="B952" s="156"/>
      <c r="C952" s="110" t="s">
        <v>264</v>
      </c>
      <c r="D952" s="163"/>
      <c r="E952" s="144" t="s">
        <v>764</v>
      </c>
      <c r="F952" s="103" t="s">
        <v>740</v>
      </c>
      <c r="G952" s="162">
        <v>24</v>
      </c>
      <c r="H952" s="363"/>
      <c r="I952" s="307">
        <f t="shared" si="42"/>
        <v>0</v>
      </c>
      <c r="J952" s="7"/>
      <c r="K952" s="13"/>
    </row>
    <row r="953" spans="1:11" s="6" customFormat="1" x14ac:dyDescent="0.35">
      <c r="B953" s="156"/>
      <c r="C953" s="110"/>
      <c r="D953" s="163"/>
      <c r="E953" s="144"/>
      <c r="F953" s="103"/>
      <c r="G953" s="162"/>
      <c r="H953" s="363"/>
      <c r="I953" s="307"/>
      <c r="J953" s="7"/>
      <c r="K953" s="13"/>
    </row>
    <row r="954" spans="1:11" s="6" customFormat="1" x14ac:dyDescent="0.35">
      <c r="B954" s="156"/>
      <c r="C954" s="110" t="s">
        <v>264</v>
      </c>
      <c r="D954" s="163"/>
      <c r="E954" s="144" t="s">
        <v>765</v>
      </c>
      <c r="F954" s="103" t="s">
        <v>740</v>
      </c>
      <c r="G954" s="162">
        <v>2</v>
      </c>
      <c r="H954" s="363"/>
      <c r="I954" s="307">
        <f t="shared" si="42"/>
        <v>0</v>
      </c>
      <c r="J954" s="7"/>
      <c r="K954" s="13"/>
    </row>
    <row r="955" spans="1:11" s="6" customFormat="1" x14ac:dyDescent="0.35">
      <c r="B955" s="156"/>
      <c r="C955" s="110"/>
      <c r="D955" s="163"/>
      <c r="E955" s="144"/>
      <c r="F955" s="103"/>
      <c r="G955" s="162"/>
      <c r="H955" s="363"/>
      <c r="I955" s="307"/>
      <c r="J955" s="7"/>
      <c r="K955" s="13"/>
    </row>
    <row r="956" spans="1:11" s="6" customFormat="1" x14ac:dyDescent="0.35">
      <c r="B956" s="156"/>
      <c r="C956" s="110" t="s">
        <v>264</v>
      </c>
      <c r="D956" s="163"/>
      <c r="E956" s="144" t="s">
        <v>766</v>
      </c>
      <c r="F956" s="103" t="s">
        <v>740</v>
      </c>
      <c r="G956" s="162">
        <v>5</v>
      </c>
      <c r="H956" s="363"/>
      <c r="I956" s="307">
        <f t="shared" si="42"/>
        <v>0</v>
      </c>
      <c r="J956" s="7"/>
      <c r="K956" s="13"/>
    </row>
    <row r="957" spans="1:11" s="6" customFormat="1" x14ac:dyDescent="0.35">
      <c r="B957" s="156"/>
      <c r="C957" s="110"/>
      <c r="D957" s="163"/>
      <c r="E957" s="144"/>
      <c r="F957" s="103"/>
      <c r="G957" s="162"/>
      <c r="H957" s="363"/>
      <c r="I957" s="307"/>
      <c r="J957" s="7"/>
      <c r="K957" s="13"/>
    </row>
    <row r="958" spans="1:11" s="6" customFormat="1" x14ac:dyDescent="0.35">
      <c r="B958" s="156"/>
      <c r="C958" s="110" t="s">
        <v>264</v>
      </c>
      <c r="D958" s="163"/>
      <c r="E958" s="144" t="s">
        <v>767</v>
      </c>
      <c r="F958" s="103" t="s">
        <v>740</v>
      </c>
      <c r="G958" s="162">
        <v>5</v>
      </c>
      <c r="H958" s="363"/>
      <c r="I958" s="307">
        <f t="shared" si="42"/>
        <v>0</v>
      </c>
      <c r="J958" s="7"/>
      <c r="K958" s="13"/>
    </row>
    <row r="959" spans="1:11" s="6" customFormat="1" x14ac:dyDescent="0.35">
      <c r="B959" s="156"/>
      <c r="C959" s="110"/>
      <c r="D959" s="163"/>
      <c r="E959" s="144"/>
      <c r="F959" s="103"/>
      <c r="G959" s="162"/>
      <c r="H959" s="363"/>
      <c r="I959" s="307"/>
      <c r="J959" s="7"/>
      <c r="K959" s="13"/>
    </row>
    <row r="960" spans="1:11" s="6" customFormat="1" ht="29" x14ac:dyDescent="0.35">
      <c r="B960" s="156"/>
      <c r="C960" s="110" t="s">
        <v>264</v>
      </c>
      <c r="D960" s="163"/>
      <c r="E960" s="146" t="s">
        <v>768</v>
      </c>
      <c r="F960" s="103" t="s">
        <v>740</v>
      </c>
      <c r="G960" s="162">
        <v>24</v>
      </c>
      <c r="H960" s="363"/>
      <c r="I960" s="307">
        <f t="shared" si="42"/>
        <v>0</v>
      </c>
      <c r="J960" s="7"/>
      <c r="K960" s="13"/>
    </row>
    <row r="961" spans="1:11" s="6" customFormat="1" x14ac:dyDescent="0.35">
      <c r="B961" s="156"/>
      <c r="C961" s="110"/>
      <c r="D961" s="163"/>
      <c r="E961" s="144"/>
      <c r="F961" s="103"/>
      <c r="G961" s="162"/>
      <c r="H961" s="363"/>
      <c r="I961" s="307"/>
      <c r="J961" s="7"/>
      <c r="K961" s="13"/>
    </row>
    <row r="962" spans="1:11" s="6" customFormat="1" ht="29" x14ac:dyDescent="0.35">
      <c r="B962" s="156"/>
      <c r="C962" s="110" t="s">
        <v>264</v>
      </c>
      <c r="D962" s="163"/>
      <c r="E962" s="147" t="s">
        <v>769</v>
      </c>
      <c r="F962" s="103" t="s">
        <v>740</v>
      </c>
      <c r="G962" s="162">
        <v>15</v>
      </c>
      <c r="H962" s="363"/>
      <c r="I962" s="307">
        <f t="shared" si="42"/>
        <v>0</v>
      </c>
      <c r="J962" s="7"/>
      <c r="K962" s="13"/>
    </row>
    <row r="963" spans="1:11" s="6" customFormat="1" ht="12" customHeight="1" x14ac:dyDescent="0.35">
      <c r="B963" s="159"/>
      <c r="C963" s="110"/>
      <c r="D963" s="163"/>
      <c r="E963" s="144"/>
      <c r="F963" s="103"/>
      <c r="G963" s="162"/>
      <c r="H963" s="363"/>
      <c r="I963" s="307"/>
      <c r="J963" s="7"/>
      <c r="K963" s="13"/>
    </row>
    <row r="964" spans="1:11" s="6" customFormat="1" ht="24" customHeight="1" x14ac:dyDescent="0.35">
      <c r="A964" s="6">
        <v>700</v>
      </c>
      <c r="B964" s="156"/>
      <c r="C964" s="110"/>
      <c r="D964" s="163"/>
      <c r="E964" s="144"/>
      <c r="F964" s="103"/>
      <c r="G964" s="162"/>
      <c r="H964" s="363"/>
      <c r="I964" s="307"/>
      <c r="J964" s="7"/>
      <c r="K964" s="13"/>
    </row>
    <row r="965" spans="1:11" s="6" customFormat="1" ht="12" customHeight="1" x14ac:dyDescent="0.35">
      <c r="B965" s="159"/>
      <c r="C965" s="110" t="s">
        <v>264</v>
      </c>
      <c r="D965" s="163"/>
      <c r="E965" s="165" t="s">
        <v>770</v>
      </c>
      <c r="F965" s="103" t="s">
        <v>740</v>
      </c>
      <c r="G965" s="162">
        <v>7</v>
      </c>
      <c r="H965" s="363"/>
      <c r="I965" s="307">
        <f t="shared" si="42"/>
        <v>0</v>
      </c>
      <c r="J965" s="7"/>
      <c r="K965" s="13"/>
    </row>
    <row r="966" spans="1:11" s="6" customFormat="1" ht="12" customHeight="1" x14ac:dyDescent="0.35">
      <c r="A966" s="6">
        <v>701</v>
      </c>
      <c r="B966" s="156"/>
      <c r="C966" s="110"/>
      <c r="D966" s="163"/>
      <c r="E966" s="144"/>
      <c r="F966" s="103"/>
      <c r="G966" s="162"/>
      <c r="H966" s="363"/>
      <c r="I966" s="307"/>
      <c r="J966" s="7"/>
      <c r="K966" s="13"/>
    </row>
    <row r="967" spans="1:11" s="6" customFormat="1" ht="12" customHeight="1" x14ac:dyDescent="0.35">
      <c r="B967" s="159"/>
      <c r="C967" s="110" t="s">
        <v>264</v>
      </c>
      <c r="D967" s="163"/>
      <c r="E967" s="147" t="s">
        <v>771</v>
      </c>
      <c r="F967" s="103" t="s">
        <v>740</v>
      </c>
      <c r="G967" s="162">
        <v>45</v>
      </c>
      <c r="H967" s="363"/>
      <c r="I967" s="307">
        <f t="shared" si="42"/>
        <v>0</v>
      </c>
      <c r="J967" s="7"/>
      <c r="K967" s="13"/>
    </row>
    <row r="968" spans="1:11" s="6" customFormat="1" ht="12" customHeight="1" x14ac:dyDescent="0.35">
      <c r="A968" s="6">
        <v>702</v>
      </c>
      <c r="B968" s="156"/>
      <c r="C968" s="118"/>
      <c r="D968" s="166"/>
      <c r="E968" s="167"/>
      <c r="F968" s="167"/>
      <c r="G968" s="168"/>
      <c r="H968" s="26"/>
      <c r="I968" s="307"/>
      <c r="J968" s="7"/>
      <c r="K968" s="13"/>
    </row>
    <row r="969" spans="1:11" s="6" customFormat="1" ht="12" customHeight="1" x14ac:dyDescent="0.35">
      <c r="B969" s="159"/>
      <c r="C969" s="39"/>
      <c r="D969" s="136"/>
      <c r="E969" s="40"/>
      <c r="F969" s="36"/>
      <c r="G969" s="160"/>
      <c r="H969" s="26"/>
      <c r="I969" s="307"/>
      <c r="J969" s="7"/>
      <c r="K969" s="13"/>
    </row>
    <row r="970" spans="1:11" s="6" customFormat="1" ht="12" customHeight="1" x14ac:dyDescent="0.35">
      <c r="A970" s="6">
        <v>907</v>
      </c>
      <c r="B970" s="156"/>
      <c r="C970" s="34"/>
      <c r="D970" s="137"/>
      <c r="E970" s="37"/>
      <c r="F970" s="46"/>
      <c r="G970" s="160"/>
      <c r="H970" s="26"/>
      <c r="I970" s="307"/>
      <c r="J970" s="7"/>
      <c r="K970" s="13"/>
    </row>
    <row r="971" spans="1:11" s="6" customFormat="1" ht="12" customHeight="1" x14ac:dyDescent="0.35">
      <c r="B971" s="159"/>
      <c r="C971" s="39"/>
      <c r="D971" s="136"/>
      <c r="E971" s="40"/>
      <c r="F971" s="36"/>
      <c r="G971" s="160"/>
      <c r="H971" s="26"/>
      <c r="I971" s="307"/>
      <c r="J971" s="7"/>
      <c r="K971" s="13"/>
    </row>
    <row r="972" spans="1:11" s="6" customFormat="1" ht="12" customHeight="1" x14ac:dyDescent="0.35">
      <c r="B972" s="156"/>
      <c r="C972" s="34"/>
      <c r="D972" s="137"/>
      <c r="E972" s="37"/>
      <c r="F972" s="46"/>
      <c r="G972" s="160"/>
      <c r="H972" s="26"/>
      <c r="I972" s="307"/>
      <c r="J972" s="7"/>
      <c r="K972" s="13"/>
    </row>
    <row r="973" spans="1:11" s="6" customFormat="1" ht="12" customHeight="1" x14ac:dyDescent="0.35">
      <c r="B973" s="159"/>
      <c r="C973" s="39"/>
      <c r="D973" s="136"/>
      <c r="E973" s="40"/>
      <c r="F973" s="36"/>
      <c r="G973" s="160"/>
      <c r="H973" s="26"/>
      <c r="I973" s="307"/>
      <c r="J973" s="7"/>
      <c r="K973" s="13"/>
    </row>
    <row r="974" spans="1:11" s="6" customFormat="1" ht="11.5" x14ac:dyDescent="0.35">
      <c r="B974" s="156"/>
      <c r="C974" s="169"/>
      <c r="D974" s="170"/>
      <c r="E974" s="37"/>
      <c r="F974" s="46"/>
      <c r="G974" s="171"/>
      <c r="H974" s="26"/>
      <c r="I974" s="307"/>
      <c r="J974" s="7"/>
      <c r="K974" s="13"/>
    </row>
    <row r="975" spans="1:11" s="11" customFormat="1" ht="20" customHeight="1" x14ac:dyDescent="0.35">
      <c r="B975" s="47" t="s">
        <v>186</v>
      </c>
      <c r="C975" s="47"/>
      <c r="D975" s="48"/>
      <c r="E975" s="49"/>
      <c r="F975" s="50"/>
      <c r="G975" s="51"/>
      <c r="H975" s="350"/>
      <c r="I975" s="310">
        <f>SUM(I924:I974)</f>
        <v>0</v>
      </c>
      <c r="J975" s="12"/>
      <c r="K975" s="13"/>
    </row>
    <row r="976" spans="1:11" s="11" customFormat="1" ht="20" customHeight="1" x14ac:dyDescent="0.25">
      <c r="B976" s="52" t="s">
        <v>697</v>
      </c>
      <c r="C976" s="53"/>
      <c r="D976" s="54"/>
      <c r="E976" s="55"/>
      <c r="F976" s="56"/>
      <c r="G976" s="57"/>
      <c r="H976" s="351"/>
      <c r="I976" s="311"/>
      <c r="J976" s="12"/>
      <c r="K976" s="13"/>
    </row>
    <row r="977" spans="1:11" s="1" customFormat="1" ht="15" customHeight="1" x14ac:dyDescent="0.3">
      <c r="B977" s="58" t="s">
        <v>698</v>
      </c>
      <c r="C977" s="68"/>
      <c r="D977" s="68"/>
      <c r="E977" s="68"/>
      <c r="F977" s="69"/>
      <c r="G977" s="70"/>
      <c r="H977" s="355"/>
      <c r="I977" s="313"/>
      <c r="J977" s="2"/>
      <c r="K977" s="13"/>
    </row>
    <row r="978" spans="1:11" s="5" customFormat="1" ht="15" customHeight="1" x14ac:dyDescent="0.3">
      <c r="B978" s="64" t="s">
        <v>498</v>
      </c>
      <c r="C978" s="65"/>
      <c r="D978" s="65"/>
      <c r="E978" s="65"/>
      <c r="F978" s="66"/>
      <c r="G978" s="67"/>
      <c r="H978" s="353"/>
      <c r="I978" s="303"/>
      <c r="J978" s="4"/>
      <c r="K978" s="13"/>
    </row>
    <row r="979" spans="1:11" s="6" customFormat="1" ht="63.5" customHeight="1" x14ac:dyDescent="0.35">
      <c r="B979" s="32" t="s">
        <v>0</v>
      </c>
      <c r="C979" s="32" t="s">
        <v>1</v>
      </c>
      <c r="D979" s="32" t="s">
        <v>2</v>
      </c>
      <c r="E979" s="32" t="s">
        <v>3</v>
      </c>
      <c r="F979" s="32" t="s">
        <v>4</v>
      </c>
      <c r="G979" s="33" t="s">
        <v>5</v>
      </c>
      <c r="H979" s="354" t="s">
        <v>6</v>
      </c>
      <c r="I979" s="312" t="s">
        <v>7</v>
      </c>
      <c r="J979" s="7"/>
      <c r="K979" s="13"/>
    </row>
    <row r="980" spans="1:11" s="6" customFormat="1" ht="12" customHeight="1" x14ac:dyDescent="0.35">
      <c r="A980" s="6">
        <v>910</v>
      </c>
      <c r="B980" s="71" t="s">
        <v>402</v>
      </c>
      <c r="C980" s="37"/>
      <c r="D980" s="36"/>
      <c r="E980" s="72" t="s">
        <v>403</v>
      </c>
      <c r="F980" s="73"/>
      <c r="G980" s="158"/>
      <c r="H980" s="352"/>
      <c r="I980" s="325"/>
      <c r="J980" s="7"/>
      <c r="K980" s="13"/>
    </row>
    <row r="981" spans="1:11" s="6" customFormat="1" ht="12" customHeight="1" x14ac:dyDescent="0.35">
      <c r="B981" s="136"/>
      <c r="C981" s="40"/>
      <c r="D981" s="40"/>
      <c r="E981" s="74"/>
      <c r="F981" s="75"/>
      <c r="G981" s="160"/>
      <c r="H981" s="352"/>
      <c r="I981" s="326"/>
      <c r="J981" s="7"/>
      <c r="K981" s="13"/>
    </row>
    <row r="982" spans="1:11" s="6" customFormat="1" ht="12" customHeight="1" x14ac:dyDescent="0.35">
      <c r="B982" s="172"/>
      <c r="C982" s="37"/>
      <c r="D982" s="36"/>
      <c r="E982" s="173" t="s">
        <v>836</v>
      </c>
      <c r="F982" s="77"/>
      <c r="G982" s="160"/>
      <c r="H982" s="352"/>
      <c r="I982" s="326"/>
      <c r="J982" s="7"/>
      <c r="K982" s="13"/>
    </row>
    <row r="983" spans="1:11" s="6" customFormat="1" ht="12" customHeight="1" x14ac:dyDescent="0.35">
      <c r="B983" s="172"/>
      <c r="C983" s="37"/>
      <c r="D983" s="36"/>
      <c r="E983" s="72"/>
      <c r="F983" s="77"/>
      <c r="G983" s="160"/>
      <c r="H983" s="352"/>
      <c r="I983" s="326"/>
      <c r="J983" s="7"/>
      <c r="K983" s="13"/>
    </row>
    <row r="984" spans="1:11" s="6" customFormat="1" ht="12" customHeight="1" x14ac:dyDescent="0.35">
      <c r="B984" s="172" t="s">
        <v>404</v>
      </c>
      <c r="C984" s="37"/>
      <c r="D984" s="36"/>
      <c r="E984" s="174" t="s">
        <v>1032</v>
      </c>
      <c r="F984" s="103"/>
      <c r="G984" s="162"/>
      <c r="H984" s="371"/>
      <c r="I984" s="326"/>
      <c r="J984" s="7"/>
      <c r="K984" s="13"/>
    </row>
    <row r="985" spans="1:11" s="6" customFormat="1" ht="12" customHeight="1" x14ac:dyDescent="0.35">
      <c r="B985" s="172"/>
      <c r="C985" s="37"/>
      <c r="D985" s="36"/>
      <c r="E985" s="175"/>
      <c r="F985" s="103"/>
      <c r="G985" s="162"/>
      <c r="H985" s="371"/>
      <c r="I985" s="326"/>
      <c r="J985" s="7"/>
      <c r="K985" s="13"/>
    </row>
    <row r="986" spans="1:11" s="6" customFormat="1" ht="12" customHeight="1" x14ac:dyDescent="0.35">
      <c r="B986" s="172"/>
      <c r="C986" s="37"/>
      <c r="D986" s="36"/>
      <c r="E986" s="173" t="s">
        <v>773</v>
      </c>
      <c r="F986" s="103"/>
      <c r="G986" s="162"/>
      <c r="H986" s="371"/>
      <c r="I986" s="326"/>
      <c r="J986" s="7"/>
      <c r="K986" s="13"/>
    </row>
    <row r="987" spans="1:11" s="6" customFormat="1" ht="12" customHeight="1" x14ac:dyDescent="0.35">
      <c r="B987" s="172"/>
      <c r="C987" s="37"/>
      <c r="D987" s="36"/>
      <c r="E987" s="176"/>
      <c r="F987" s="103"/>
      <c r="G987" s="162"/>
      <c r="H987" s="371"/>
      <c r="I987" s="326"/>
      <c r="J987" s="7"/>
      <c r="K987" s="13"/>
    </row>
    <row r="988" spans="1:11" s="6" customFormat="1" ht="12" customHeight="1" x14ac:dyDescent="0.35">
      <c r="B988" s="172"/>
      <c r="C988" s="37"/>
      <c r="D988" s="36"/>
      <c r="E988" s="177" t="s">
        <v>774</v>
      </c>
      <c r="F988" s="103"/>
      <c r="G988" s="162"/>
      <c r="H988" s="371"/>
      <c r="I988" s="326"/>
      <c r="J988" s="7"/>
      <c r="K988" s="13"/>
    </row>
    <row r="989" spans="1:11" s="6" customFormat="1" x14ac:dyDescent="0.35">
      <c r="B989" s="172"/>
      <c r="C989" s="37"/>
      <c r="D989" s="36"/>
      <c r="E989" s="178"/>
      <c r="F989" s="103"/>
      <c r="G989" s="162"/>
      <c r="H989" s="371"/>
      <c r="I989" s="326"/>
      <c r="J989" s="7"/>
      <c r="K989" s="13"/>
    </row>
    <row r="990" spans="1:11" s="6" customFormat="1" ht="12" customHeight="1" x14ac:dyDescent="0.35">
      <c r="B990" s="172"/>
      <c r="C990" s="37"/>
      <c r="D990" s="36"/>
      <c r="E990" s="177" t="s">
        <v>775</v>
      </c>
      <c r="F990" s="103"/>
      <c r="G990" s="162"/>
      <c r="H990" s="371"/>
      <c r="I990" s="326"/>
      <c r="J990" s="7"/>
      <c r="K990" s="13"/>
    </row>
    <row r="991" spans="1:11" s="6" customFormat="1" ht="29" x14ac:dyDescent="0.35">
      <c r="B991" s="172"/>
      <c r="C991" s="37"/>
      <c r="D991" s="36"/>
      <c r="E991" s="177" t="s">
        <v>776</v>
      </c>
      <c r="F991" s="103"/>
      <c r="G991" s="162"/>
      <c r="H991" s="371"/>
      <c r="I991" s="326"/>
      <c r="J991" s="7"/>
      <c r="K991" s="13"/>
    </row>
    <row r="992" spans="1:11" s="6" customFormat="1" ht="43.5" x14ac:dyDescent="0.35">
      <c r="B992" s="172"/>
      <c r="C992" s="37"/>
      <c r="D992" s="36"/>
      <c r="E992" s="177" t="s">
        <v>777</v>
      </c>
      <c r="F992" s="103"/>
      <c r="G992" s="162"/>
      <c r="H992" s="371"/>
      <c r="I992" s="326"/>
      <c r="J992" s="7"/>
      <c r="K992" s="13"/>
    </row>
    <row r="993" spans="2:11" s="6" customFormat="1" x14ac:dyDescent="0.35">
      <c r="B993" s="172"/>
      <c r="C993" s="37"/>
      <c r="D993" s="36"/>
      <c r="E993" s="173" t="s">
        <v>778</v>
      </c>
      <c r="F993" s="141"/>
      <c r="G993" s="179"/>
      <c r="H993" s="372"/>
      <c r="I993" s="326"/>
      <c r="J993" s="7"/>
      <c r="K993" s="13"/>
    </row>
    <row r="994" spans="2:11" s="6" customFormat="1" ht="12" customHeight="1" x14ac:dyDescent="0.35">
      <c r="B994" s="172"/>
      <c r="C994" s="37"/>
      <c r="D994" s="36"/>
      <c r="E994" s="180" t="s">
        <v>779</v>
      </c>
      <c r="F994" s="141"/>
      <c r="G994" s="179"/>
      <c r="H994" s="372"/>
      <c r="I994" s="326"/>
      <c r="J994" s="7"/>
      <c r="K994" s="13"/>
    </row>
    <row r="995" spans="2:11" s="6" customFormat="1" ht="87" x14ac:dyDescent="0.35">
      <c r="B995" s="172" t="s">
        <v>406</v>
      </c>
      <c r="C995" s="37"/>
      <c r="D995" s="36"/>
      <c r="E995" s="181" t="s">
        <v>780</v>
      </c>
      <c r="F995" s="141" t="s">
        <v>226</v>
      </c>
      <c r="G995" s="179">
        <v>550</v>
      </c>
      <c r="H995" s="373"/>
      <c r="I995" s="326">
        <f t="shared" ref="I995:I1089" si="43">H995*G995</f>
        <v>0</v>
      </c>
      <c r="J995" s="7"/>
      <c r="K995" s="13"/>
    </row>
    <row r="996" spans="2:11" s="6" customFormat="1" x14ac:dyDescent="0.35">
      <c r="B996" s="136"/>
      <c r="C996" s="37"/>
      <c r="D996" s="36"/>
      <c r="E996" s="177" t="s">
        <v>781</v>
      </c>
      <c r="F996" s="141"/>
      <c r="G996" s="179"/>
      <c r="H996" s="372"/>
      <c r="I996" s="326"/>
      <c r="J996" s="7"/>
      <c r="K996" s="13"/>
    </row>
    <row r="997" spans="2:11" s="6" customFormat="1" ht="58" x14ac:dyDescent="0.35">
      <c r="B997" s="172" t="s">
        <v>407</v>
      </c>
      <c r="C997" s="37"/>
      <c r="D997" s="36"/>
      <c r="E997" s="146" t="s">
        <v>782</v>
      </c>
      <c r="F997" s="141" t="s">
        <v>226</v>
      </c>
      <c r="G997" s="179">
        <v>650</v>
      </c>
      <c r="H997" s="373"/>
      <c r="I997" s="326">
        <f t="shared" si="43"/>
        <v>0</v>
      </c>
      <c r="J997" s="7"/>
      <c r="K997" s="13"/>
    </row>
    <row r="998" spans="2:11" s="6" customFormat="1" x14ac:dyDescent="0.35">
      <c r="B998" s="136"/>
      <c r="C998" s="37"/>
      <c r="D998" s="36"/>
      <c r="E998" s="177" t="s">
        <v>783</v>
      </c>
      <c r="F998" s="141"/>
      <c r="G998" s="179"/>
      <c r="H998" s="372"/>
      <c r="I998" s="326"/>
      <c r="J998" s="7"/>
      <c r="K998" s="13"/>
    </row>
    <row r="999" spans="2:11" s="6" customFormat="1" x14ac:dyDescent="0.35">
      <c r="B999" s="136"/>
      <c r="C999" s="37"/>
      <c r="D999" s="36"/>
      <c r="E999" s="180"/>
      <c r="F999" s="141"/>
      <c r="G999" s="179"/>
      <c r="H999" s="372"/>
      <c r="I999" s="326"/>
      <c r="J999" s="7"/>
      <c r="K999" s="13"/>
    </row>
    <row r="1000" spans="2:11" s="6" customFormat="1" ht="116" x14ac:dyDescent="0.35">
      <c r="B1000" s="172" t="s">
        <v>408</v>
      </c>
      <c r="C1000" s="37"/>
      <c r="D1000" s="36"/>
      <c r="E1000" s="178" t="s">
        <v>784</v>
      </c>
      <c r="F1000" s="141" t="s">
        <v>226</v>
      </c>
      <c r="G1000" s="179">
        <v>59</v>
      </c>
      <c r="H1000" s="373"/>
      <c r="I1000" s="326">
        <f t="shared" si="43"/>
        <v>0</v>
      </c>
      <c r="J1000" s="7"/>
      <c r="K1000" s="13"/>
    </row>
    <row r="1001" spans="2:11" s="6" customFormat="1" x14ac:dyDescent="0.35">
      <c r="B1001" s="172"/>
      <c r="C1001" s="37"/>
      <c r="D1001" s="36"/>
      <c r="E1001" s="178"/>
      <c r="F1001" s="141"/>
      <c r="G1001" s="179"/>
      <c r="H1001" s="373"/>
      <c r="I1001" s="326"/>
      <c r="J1001" s="7"/>
      <c r="K1001" s="13"/>
    </row>
    <row r="1002" spans="2:11" s="6" customFormat="1" x14ac:dyDescent="0.35">
      <c r="B1002" s="136"/>
      <c r="C1002" s="37"/>
      <c r="D1002" s="36"/>
      <c r="E1002" s="177" t="s">
        <v>785</v>
      </c>
      <c r="F1002" s="141"/>
      <c r="G1002" s="179"/>
      <c r="H1002" s="372"/>
      <c r="I1002" s="326"/>
      <c r="J1002" s="7"/>
      <c r="K1002" s="13"/>
    </row>
    <row r="1003" spans="2:11" s="6" customFormat="1" x14ac:dyDescent="0.35">
      <c r="B1003" s="136"/>
      <c r="C1003" s="37"/>
      <c r="D1003" s="36"/>
      <c r="E1003" s="177"/>
      <c r="F1003" s="141"/>
      <c r="G1003" s="179"/>
      <c r="H1003" s="372"/>
      <c r="I1003" s="326"/>
      <c r="J1003" s="7"/>
      <c r="K1003" s="13"/>
    </row>
    <row r="1004" spans="2:11" s="6" customFormat="1" ht="101.5" x14ac:dyDescent="0.35">
      <c r="B1004" s="172" t="s">
        <v>409</v>
      </c>
      <c r="C1004" s="37"/>
      <c r="D1004" s="36"/>
      <c r="E1004" s="178" t="s">
        <v>1026</v>
      </c>
      <c r="F1004" s="141" t="s">
        <v>226</v>
      </c>
      <c r="G1004" s="179">
        <v>22</v>
      </c>
      <c r="H1004" s="373"/>
      <c r="I1004" s="326">
        <f t="shared" si="43"/>
        <v>0</v>
      </c>
      <c r="J1004" s="7"/>
      <c r="K1004" s="13"/>
    </row>
    <row r="1005" spans="2:11" s="6" customFormat="1" x14ac:dyDescent="0.35">
      <c r="B1005" s="172"/>
      <c r="C1005" s="37"/>
      <c r="D1005" s="36"/>
      <c r="E1005" s="178"/>
      <c r="F1005" s="141"/>
      <c r="G1005" s="179"/>
      <c r="H1005" s="373"/>
      <c r="I1005" s="326"/>
      <c r="J1005" s="7"/>
      <c r="K1005" s="13"/>
    </row>
    <row r="1006" spans="2:11" s="6" customFormat="1" x14ac:dyDescent="0.35">
      <c r="B1006" s="136"/>
      <c r="C1006" s="37"/>
      <c r="D1006" s="36"/>
      <c r="E1006" s="177" t="s">
        <v>786</v>
      </c>
      <c r="F1006" s="141"/>
      <c r="G1006" s="179"/>
      <c r="H1006" s="372"/>
      <c r="I1006" s="326"/>
      <c r="J1006" s="7"/>
      <c r="K1006" s="13"/>
    </row>
    <row r="1007" spans="2:11" s="6" customFormat="1" x14ac:dyDescent="0.35">
      <c r="B1007" s="136"/>
      <c r="C1007" s="37"/>
      <c r="D1007" s="36"/>
      <c r="E1007" s="177"/>
      <c r="F1007" s="141"/>
      <c r="G1007" s="179"/>
      <c r="H1007" s="372"/>
      <c r="I1007" s="326"/>
      <c r="J1007" s="7"/>
      <c r="K1007" s="13"/>
    </row>
    <row r="1008" spans="2:11" s="6" customFormat="1" ht="101.5" x14ac:dyDescent="0.35">
      <c r="B1008" s="172" t="s">
        <v>410</v>
      </c>
      <c r="C1008" s="37"/>
      <c r="D1008" s="36"/>
      <c r="E1008" s="178" t="s">
        <v>787</v>
      </c>
      <c r="F1008" s="141" t="s">
        <v>226</v>
      </c>
      <c r="G1008" s="179">
        <v>560</v>
      </c>
      <c r="H1008" s="373"/>
      <c r="I1008" s="326">
        <f t="shared" si="43"/>
        <v>0</v>
      </c>
      <c r="J1008" s="7"/>
      <c r="K1008" s="13"/>
    </row>
    <row r="1009" spans="2:11" s="6" customFormat="1" x14ac:dyDescent="0.35">
      <c r="B1009" s="136"/>
      <c r="C1009" s="37"/>
      <c r="D1009" s="36"/>
      <c r="E1009" s="180" t="s">
        <v>788</v>
      </c>
      <c r="F1009" s="141"/>
      <c r="G1009" s="179"/>
      <c r="H1009" s="372"/>
      <c r="I1009" s="326"/>
      <c r="J1009" s="7"/>
      <c r="K1009" s="13"/>
    </row>
    <row r="1010" spans="2:11" s="6" customFormat="1" ht="29" x14ac:dyDescent="0.35">
      <c r="B1010" s="172" t="s">
        <v>495</v>
      </c>
      <c r="C1010" s="37"/>
      <c r="D1010" s="36"/>
      <c r="E1010" s="178" t="s">
        <v>789</v>
      </c>
      <c r="F1010" s="141" t="s">
        <v>790</v>
      </c>
      <c r="G1010" s="179">
        <v>50</v>
      </c>
      <c r="H1010" s="373"/>
      <c r="I1010" s="326">
        <f t="shared" si="43"/>
        <v>0</v>
      </c>
      <c r="J1010" s="7"/>
      <c r="K1010" s="13"/>
    </row>
    <row r="1011" spans="2:11" s="11" customFormat="1" ht="20" customHeight="1" x14ac:dyDescent="0.35">
      <c r="B1011" s="47" t="s">
        <v>65</v>
      </c>
      <c r="C1011" s="47"/>
      <c r="D1011" s="48"/>
      <c r="E1011" s="49"/>
      <c r="F1011" s="50"/>
      <c r="G1011" s="51"/>
      <c r="H1011" s="350"/>
      <c r="I1011" s="310">
        <f>SUM(I980:I1010)</f>
        <v>0</v>
      </c>
      <c r="J1011" s="12"/>
      <c r="K1011" s="13"/>
    </row>
    <row r="1012" spans="2:11" s="11" customFormat="1" ht="20" customHeight="1" x14ac:dyDescent="0.25">
      <c r="B1012" s="52" t="s">
        <v>697</v>
      </c>
      <c r="C1012" s="53"/>
      <c r="D1012" s="54"/>
      <c r="E1012" s="55"/>
      <c r="F1012" s="56"/>
      <c r="G1012" s="57"/>
      <c r="H1012" s="351"/>
      <c r="I1012" s="311"/>
      <c r="J1012" s="12"/>
    </row>
    <row r="1013" spans="2:11" s="1" customFormat="1" ht="15" customHeight="1" x14ac:dyDescent="0.3">
      <c r="B1013" s="58" t="s">
        <v>698</v>
      </c>
      <c r="C1013" s="68"/>
      <c r="D1013" s="68"/>
      <c r="E1013" s="68"/>
      <c r="F1013" s="69"/>
      <c r="G1013" s="70"/>
      <c r="H1013" s="355"/>
      <c r="I1013" s="313"/>
      <c r="J1013" s="2"/>
    </row>
    <row r="1014" spans="2:11" s="5" customFormat="1" ht="15" customHeight="1" x14ac:dyDescent="0.3">
      <c r="B1014" s="64" t="s">
        <v>498</v>
      </c>
      <c r="C1014" s="65"/>
      <c r="D1014" s="65"/>
      <c r="E1014" s="65"/>
      <c r="F1014" s="66"/>
      <c r="G1014" s="67"/>
      <c r="H1014" s="353"/>
      <c r="I1014" s="303"/>
      <c r="J1014" s="4"/>
      <c r="K1014" s="13"/>
    </row>
    <row r="1015" spans="2:11" s="6" customFormat="1" ht="63.5" customHeight="1" x14ac:dyDescent="0.35">
      <c r="B1015" s="32" t="s">
        <v>0</v>
      </c>
      <c r="C1015" s="32" t="s">
        <v>1</v>
      </c>
      <c r="D1015" s="32" t="s">
        <v>2</v>
      </c>
      <c r="E1015" s="32" t="s">
        <v>3</v>
      </c>
      <c r="F1015" s="32" t="s">
        <v>4</v>
      </c>
      <c r="G1015" s="33" t="s">
        <v>5</v>
      </c>
      <c r="H1015" s="354" t="s">
        <v>6</v>
      </c>
      <c r="I1015" s="312" t="s">
        <v>7</v>
      </c>
      <c r="J1015" s="7"/>
      <c r="K1015" s="13"/>
    </row>
    <row r="1016" spans="2:11" s="11" customFormat="1" ht="20" customHeight="1" x14ac:dyDescent="0.35">
      <c r="B1016" s="47" t="s">
        <v>66</v>
      </c>
      <c r="C1016" s="47"/>
      <c r="D1016" s="48"/>
      <c r="E1016" s="49"/>
      <c r="F1016" s="50"/>
      <c r="G1016" s="51"/>
      <c r="H1016" s="350"/>
      <c r="I1016" s="310">
        <f>I1011</f>
        <v>0</v>
      </c>
      <c r="J1016" s="12"/>
      <c r="K1016" s="13"/>
    </row>
    <row r="1017" spans="2:11" s="6" customFormat="1" x14ac:dyDescent="0.35">
      <c r="B1017" s="172"/>
      <c r="C1017" s="37"/>
      <c r="D1017" s="36"/>
      <c r="E1017" s="178"/>
      <c r="F1017" s="141"/>
      <c r="G1017" s="179"/>
      <c r="H1017" s="373"/>
      <c r="I1017" s="326"/>
      <c r="J1017" s="7"/>
      <c r="K1017" s="13"/>
    </row>
    <row r="1018" spans="2:11" s="6" customFormat="1" x14ac:dyDescent="0.35">
      <c r="B1018" s="136"/>
      <c r="C1018" s="37"/>
      <c r="D1018" s="36"/>
      <c r="E1018" s="177" t="s">
        <v>648</v>
      </c>
      <c r="F1018" s="141"/>
      <c r="G1018" s="179"/>
      <c r="H1018" s="372"/>
      <c r="I1018" s="326"/>
      <c r="J1018" s="7"/>
      <c r="K1018" s="13"/>
    </row>
    <row r="1019" spans="2:11" s="6" customFormat="1" ht="43.5" x14ac:dyDescent="0.35">
      <c r="B1019" s="172" t="s">
        <v>941</v>
      </c>
      <c r="C1019" s="37"/>
      <c r="D1019" s="36"/>
      <c r="E1019" s="178" t="s">
        <v>791</v>
      </c>
      <c r="F1019" s="141" t="s">
        <v>792</v>
      </c>
      <c r="G1019" s="179">
        <v>1500</v>
      </c>
      <c r="H1019" s="373"/>
      <c r="I1019" s="326">
        <f t="shared" si="43"/>
        <v>0</v>
      </c>
      <c r="J1019" s="7"/>
      <c r="K1019" s="13"/>
    </row>
    <row r="1020" spans="2:11" s="6" customFormat="1" x14ac:dyDescent="0.35">
      <c r="B1020" s="136"/>
      <c r="C1020" s="37"/>
      <c r="D1020" s="36"/>
      <c r="E1020" s="173" t="s">
        <v>778</v>
      </c>
      <c r="F1020" s="141"/>
      <c r="G1020" s="179"/>
      <c r="H1020" s="372"/>
      <c r="I1020" s="326"/>
      <c r="J1020" s="7"/>
      <c r="K1020" s="13"/>
    </row>
    <row r="1021" spans="2:11" s="6" customFormat="1" ht="12" customHeight="1" x14ac:dyDescent="0.35">
      <c r="B1021" s="136"/>
      <c r="C1021" s="37"/>
      <c r="D1021" s="36"/>
      <c r="E1021" s="180" t="s">
        <v>793</v>
      </c>
      <c r="F1021" s="141"/>
      <c r="G1021" s="179"/>
      <c r="H1021" s="372"/>
      <c r="I1021" s="326"/>
      <c r="J1021" s="7"/>
      <c r="K1021" s="13"/>
    </row>
    <row r="1022" spans="2:11" s="6" customFormat="1" ht="43.5" x14ac:dyDescent="0.35">
      <c r="B1022" s="172" t="s">
        <v>942</v>
      </c>
      <c r="C1022" s="37"/>
      <c r="D1022" s="36"/>
      <c r="E1022" s="178" t="s">
        <v>794</v>
      </c>
      <c r="F1022" s="141" t="s">
        <v>665</v>
      </c>
      <c r="G1022" s="179">
        <v>19</v>
      </c>
      <c r="H1022" s="373"/>
      <c r="I1022" s="326">
        <f t="shared" si="43"/>
        <v>0</v>
      </c>
      <c r="J1022" s="7"/>
      <c r="K1022" s="13"/>
    </row>
    <row r="1023" spans="2:11" s="6" customFormat="1" x14ac:dyDescent="0.35">
      <c r="B1023" s="136"/>
      <c r="C1023" s="37"/>
      <c r="D1023" s="36"/>
      <c r="E1023" s="177" t="s">
        <v>795</v>
      </c>
      <c r="F1023" s="141"/>
      <c r="G1023" s="179"/>
      <c r="H1023" s="372"/>
      <c r="I1023" s="326"/>
      <c r="J1023" s="7"/>
      <c r="K1023" s="13"/>
    </row>
    <row r="1024" spans="2:11" s="6" customFormat="1" ht="58" x14ac:dyDescent="0.35">
      <c r="B1024" s="172" t="s">
        <v>943</v>
      </c>
      <c r="C1024" s="37"/>
      <c r="D1024" s="36"/>
      <c r="E1024" s="178" t="s">
        <v>796</v>
      </c>
      <c r="F1024" s="141" t="s">
        <v>226</v>
      </c>
      <c r="G1024" s="179">
        <v>50</v>
      </c>
      <c r="H1024" s="373"/>
      <c r="I1024" s="326">
        <f t="shared" si="43"/>
        <v>0</v>
      </c>
      <c r="J1024" s="7"/>
      <c r="K1024" s="13"/>
    </row>
    <row r="1025" spans="2:11" s="6" customFormat="1" x14ac:dyDescent="0.35">
      <c r="B1025" s="136"/>
      <c r="C1025" s="37"/>
      <c r="D1025" s="36"/>
      <c r="E1025" s="177" t="s">
        <v>797</v>
      </c>
      <c r="F1025" s="141"/>
      <c r="G1025" s="179"/>
      <c r="H1025" s="372"/>
      <c r="I1025" s="326"/>
      <c r="J1025" s="7"/>
      <c r="K1025" s="13"/>
    </row>
    <row r="1026" spans="2:11" s="6" customFormat="1" ht="12" customHeight="1" x14ac:dyDescent="0.35">
      <c r="B1026" s="172" t="s">
        <v>944</v>
      </c>
      <c r="C1026" s="37"/>
      <c r="D1026" s="36"/>
      <c r="E1026" s="178" t="s">
        <v>798</v>
      </c>
      <c r="F1026" s="141" t="s">
        <v>226</v>
      </c>
      <c r="G1026" s="179">
        <v>50</v>
      </c>
      <c r="H1026" s="373"/>
      <c r="I1026" s="326">
        <f t="shared" si="43"/>
        <v>0</v>
      </c>
      <c r="J1026" s="7"/>
      <c r="K1026" s="13"/>
    </row>
    <row r="1027" spans="2:11" s="6" customFormat="1" ht="12" customHeight="1" x14ac:dyDescent="0.35">
      <c r="B1027" s="136"/>
      <c r="C1027" s="37"/>
      <c r="D1027" s="36"/>
      <c r="E1027" s="173" t="s">
        <v>799</v>
      </c>
      <c r="F1027" s="141"/>
      <c r="G1027" s="179"/>
      <c r="H1027" s="372"/>
      <c r="I1027" s="326"/>
      <c r="J1027" s="7"/>
      <c r="K1027" s="13"/>
    </row>
    <row r="1028" spans="2:11" s="6" customFormat="1" ht="12" customHeight="1" x14ac:dyDescent="0.35">
      <c r="B1028" s="172" t="s">
        <v>945</v>
      </c>
      <c r="C1028" s="37"/>
      <c r="D1028" s="36"/>
      <c r="E1028" s="174" t="s">
        <v>800</v>
      </c>
      <c r="F1028" s="141" t="s">
        <v>665</v>
      </c>
      <c r="G1028" s="179">
        <v>55</v>
      </c>
      <c r="H1028" s="373"/>
      <c r="I1028" s="326">
        <f t="shared" si="43"/>
        <v>0</v>
      </c>
      <c r="J1028" s="7"/>
      <c r="K1028" s="13"/>
    </row>
    <row r="1029" spans="2:11" s="6" customFormat="1" ht="12" customHeight="1" x14ac:dyDescent="0.35">
      <c r="B1029" s="136"/>
      <c r="C1029" s="37"/>
      <c r="D1029" s="36"/>
      <c r="E1029" s="174"/>
      <c r="F1029" s="141"/>
      <c r="G1029" s="179"/>
      <c r="H1029" s="373"/>
      <c r="I1029" s="326"/>
      <c r="J1029" s="7"/>
      <c r="K1029" s="13"/>
    </row>
    <row r="1030" spans="2:11" s="6" customFormat="1" ht="12" customHeight="1" x14ac:dyDescent="0.35">
      <c r="B1030" s="172" t="s">
        <v>946</v>
      </c>
      <c r="C1030" s="37"/>
      <c r="D1030" s="36"/>
      <c r="E1030" s="174" t="s">
        <v>801</v>
      </c>
      <c r="F1030" s="141" t="s">
        <v>790</v>
      </c>
      <c r="G1030" s="179">
        <v>20</v>
      </c>
      <c r="H1030" s="373"/>
      <c r="I1030" s="326">
        <f t="shared" si="43"/>
        <v>0</v>
      </c>
      <c r="J1030" s="7"/>
      <c r="K1030" s="13"/>
    </row>
    <row r="1031" spans="2:11" s="6" customFormat="1" ht="12" customHeight="1" x14ac:dyDescent="0.35">
      <c r="B1031" s="136"/>
      <c r="C1031" s="37"/>
      <c r="D1031" s="36"/>
      <c r="E1031" s="174"/>
      <c r="F1031" s="141"/>
      <c r="G1031" s="179"/>
      <c r="H1031" s="373"/>
      <c r="I1031" s="326"/>
      <c r="J1031" s="7"/>
      <c r="K1031" s="13"/>
    </row>
    <row r="1032" spans="2:11" s="6" customFormat="1" ht="16.5" x14ac:dyDescent="0.35">
      <c r="B1032" s="172" t="s">
        <v>947</v>
      </c>
      <c r="C1032" s="37"/>
      <c r="D1032" s="36"/>
      <c r="E1032" s="182" t="s">
        <v>802</v>
      </c>
      <c r="F1032" s="141" t="s">
        <v>790</v>
      </c>
      <c r="G1032" s="179">
        <v>20</v>
      </c>
      <c r="H1032" s="373"/>
      <c r="I1032" s="326">
        <f t="shared" si="43"/>
        <v>0</v>
      </c>
      <c r="J1032" s="7"/>
      <c r="K1032" s="13"/>
    </row>
    <row r="1033" spans="2:11" s="6" customFormat="1" x14ac:dyDescent="0.35">
      <c r="B1033" s="136"/>
      <c r="C1033" s="37"/>
      <c r="D1033" s="36"/>
      <c r="E1033" s="173" t="s">
        <v>803</v>
      </c>
      <c r="F1033" s="141"/>
      <c r="G1033" s="179"/>
      <c r="H1033" s="372"/>
      <c r="I1033" s="326"/>
      <c r="J1033" s="7"/>
      <c r="K1033" s="13"/>
    </row>
    <row r="1034" spans="2:11" s="6" customFormat="1" ht="43.5" x14ac:dyDescent="0.35">
      <c r="B1034" s="172" t="s">
        <v>948</v>
      </c>
      <c r="C1034" s="37"/>
      <c r="D1034" s="36"/>
      <c r="E1034" s="183" t="s">
        <v>804</v>
      </c>
      <c r="F1034" s="141" t="s">
        <v>665</v>
      </c>
      <c r="G1034" s="179">
        <v>188</v>
      </c>
      <c r="H1034" s="373"/>
      <c r="I1034" s="326">
        <f t="shared" si="43"/>
        <v>0</v>
      </c>
      <c r="J1034" s="7"/>
      <c r="K1034" s="13"/>
    </row>
    <row r="1035" spans="2:11" s="6" customFormat="1" x14ac:dyDescent="0.35">
      <c r="B1035" s="136"/>
      <c r="C1035" s="37"/>
      <c r="D1035" s="36"/>
      <c r="E1035" s="183"/>
      <c r="F1035" s="141"/>
      <c r="G1035" s="179"/>
      <c r="H1035" s="373"/>
      <c r="I1035" s="326"/>
      <c r="J1035" s="7"/>
      <c r="K1035" s="13"/>
    </row>
    <row r="1036" spans="2:11" s="6" customFormat="1" ht="12" customHeight="1" x14ac:dyDescent="0.35">
      <c r="B1036" s="172" t="s">
        <v>949</v>
      </c>
      <c r="C1036" s="37"/>
      <c r="D1036" s="36"/>
      <c r="E1036" s="183" t="s">
        <v>805</v>
      </c>
      <c r="F1036" s="141" t="s">
        <v>212</v>
      </c>
      <c r="G1036" s="179">
        <v>15</v>
      </c>
      <c r="H1036" s="373"/>
      <c r="I1036" s="326">
        <f t="shared" si="43"/>
        <v>0</v>
      </c>
      <c r="J1036" s="7"/>
      <c r="K1036" s="13"/>
    </row>
    <row r="1037" spans="2:11" s="6" customFormat="1" ht="12" customHeight="1" x14ac:dyDescent="0.35">
      <c r="B1037" s="136"/>
      <c r="C1037" s="37"/>
      <c r="D1037" s="36"/>
      <c r="E1037" s="183"/>
      <c r="F1037" s="141"/>
      <c r="G1037" s="179"/>
      <c r="H1037" s="373"/>
      <c r="I1037" s="326"/>
      <c r="J1037" s="7"/>
      <c r="K1037" s="13"/>
    </row>
    <row r="1038" spans="2:11" s="6" customFormat="1" ht="21" customHeight="1" x14ac:dyDescent="0.35">
      <c r="B1038" s="172" t="s">
        <v>950</v>
      </c>
      <c r="C1038" s="37"/>
      <c r="D1038" s="36"/>
      <c r="E1038" s="174" t="s">
        <v>806</v>
      </c>
      <c r="F1038" s="141" t="s">
        <v>790</v>
      </c>
      <c r="G1038" s="179">
        <v>10</v>
      </c>
      <c r="H1038" s="373"/>
      <c r="I1038" s="326">
        <f t="shared" si="43"/>
        <v>0</v>
      </c>
      <c r="J1038" s="7"/>
      <c r="K1038" s="13"/>
    </row>
    <row r="1039" spans="2:11" s="6" customFormat="1" x14ac:dyDescent="0.35">
      <c r="B1039" s="136"/>
      <c r="C1039" s="37"/>
      <c r="D1039" s="36"/>
      <c r="E1039" s="174"/>
      <c r="F1039" s="141"/>
      <c r="G1039" s="179"/>
      <c r="H1039" s="373"/>
      <c r="I1039" s="326"/>
      <c r="J1039" s="7"/>
      <c r="K1039" s="13"/>
    </row>
    <row r="1040" spans="2:11" s="6" customFormat="1" ht="16.5" x14ac:dyDescent="0.35">
      <c r="B1040" s="172" t="s">
        <v>951</v>
      </c>
      <c r="C1040" s="37"/>
      <c r="D1040" s="36"/>
      <c r="E1040" s="182" t="s">
        <v>807</v>
      </c>
      <c r="F1040" s="141" t="s">
        <v>790</v>
      </c>
      <c r="G1040" s="179">
        <v>10</v>
      </c>
      <c r="H1040" s="373"/>
      <c r="I1040" s="326">
        <f t="shared" si="43"/>
        <v>0</v>
      </c>
      <c r="J1040" s="7"/>
      <c r="K1040" s="13"/>
    </row>
    <row r="1041" spans="2:11" s="6" customFormat="1" x14ac:dyDescent="0.35">
      <c r="B1041" s="172"/>
      <c r="C1041" s="37"/>
      <c r="D1041" s="36"/>
      <c r="E1041" s="182"/>
      <c r="F1041" s="141"/>
      <c r="G1041" s="179"/>
      <c r="H1041" s="373"/>
      <c r="I1041" s="326"/>
      <c r="J1041" s="7"/>
      <c r="K1041" s="13"/>
    </row>
    <row r="1042" spans="2:11" s="6" customFormat="1" x14ac:dyDescent="0.35">
      <c r="B1042" s="172"/>
      <c r="C1042" s="37"/>
      <c r="D1042" s="36"/>
      <c r="E1042" s="173" t="s">
        <v>808</v>
      </c>
      <c r="F1042" s="103"/>
      <c r="G1042" s="162"/>
      <c r="H1042" s="371"/>
      <c r="I1042" s="326"/>
      <c r="J1042" s="7"/>
      <c r="K1042" s="13"/>
    </row>
    <row r="1043" spans="2:11" s="6" customFormat="1" x14ac:dyDescent="0.35">
      <c r="B1043" s="172"/>
      <c r="C1043" s="37"/>
      <c r="D1043" s="36"/>
      <c r="E1043" s="173"/>
      <c r="F1043" s="103"/>
      <c r="G1043" s="162"/>
      <c r="H1043" s="371"/>
      <c r="I1043" s="326"/>
      <c r="J1043" s="7"/>
      <c r="K1043" s="13"/>
    </row>
    <row r="1044" spans="2:11" s="6" customFormat="1" x14ac:dyDescent="0.35">
      <c r="B1044" s="172"/>
      <c r="C1044" s="37"/>
      <c r="D1044" s="36"/>
      <c r="E1044" s="180" t="s">
        <v>809</v>
      </c>
      <c r="F1044" s="103"/>
      <c r="G1044" s="162"/>
      <c r="H1044" s="371"/>
      <c r="I1044" s="326"/>
      <c r="J1044" s="7"/>
      <c r="K1044" s="13"/>
    </row>
    <row r="1045" spans="2:11" s="6" customFormat="1" x14ac:dyDescent="0.35">
      <c r="B1045" s="172"/>
      <c r="C1045" s="37"/>
      <c r="D1045" s="36"/>
      <c r="E1045" s="180"/>
      <c r="F1045" s="103"/>
      <c r="G1045" s="162"/>
      <c r="H1045" s="371"/>
      <c r="I1045" s="326"/>
      <c r="J1045" s="7"/>
      <c r="K1045" s="13"/>
    </row>
    <row r="1046" spans="2:11" s="6" customFormat="1" ht="12" customHeight="1" x14ac:dyDescent="0.35">
      <c r="B1046" s="172" t="s">
        <v>952</v>
      </c>
      <c r="C1046" s="37"/>
      <c r="D1046" s="36"/>
      <c r="E1046" s="174" t="s">
        <v>810</v>
      </c>
      <c r="F1046" s="103" t="s">
        <v>200</v>
      </c>
      <c r="G1046" s="162">
        <v>56</v>
      </c>
      <c r="H1046" s="371"/>
      <c r="I1046" s="326">
        <f t="shared" si="43"/>
        <v>0</v>
      </c>
      <c r="J1046" s="7"/>
      <c r="K1046" s="13"/>
    </row>
    <row r="1047" spans="2:11" s="6" customFormat="1" ht="12" customHeight="1" x14ac:dyDescent="0.35">
      <c r="B1047" s="136"/>
      <c r="C1047" s="37"/>
      <c r="D1047" s="36"/>
      <c r="E1047" s="174"/>
      <c r="F1047" s="103"/>
      <c r="G1047" s="162"/>
      <c r="H1047" s="371"/>
      <c r="I1047" s="326"/>
      <c r="J1047" s="7"/>
      <c r="K1047" s="13"/>
    </row>
    <row r="1048" spans="2:11" s="6" customFormat="1" x14ac:dyDescent="0.35">
      <c r="B1048" s="172"/>
      <c r="C1048" s="37"/>
      <c r="D1048" s="36"/>
      <c r="E1048" s="180" t="s">
        <v>811</v>
      </c>
      <c r="F1048" s="103"/>
      <c r="G1048" s="162"/>
      <c r="H1048" s="371"/>
      <c r="I1048" s="326"/>
      <c r="J1048" s="7"/>
      <c r="K1048" s="13"/>
    </row>
    <row r="1049" spans="2:11" s="6" customFormat="1" x14ac:dyDescent="0.35">
      <c r="B1049" s="172"/>
      <c r="C1049" s="37"/>
      <c r="D1049" s="36"/>
      <c r="E1049" s="180"/>
      <c r="F1049" s="103"/>
      <c r="G1049" s="162"/>
      <c r="H1049" s="371"/>
      <c r="I1049" s="326"/>
      <c r="J1049" s="7"/>
      <c r="K1049" s="13"/>
    </row>
    <row r="1050" spans="2:11" s="6" customFormat="1" ht="16.5" x14ac:dyDescent="0.35">
      <c r="B1050" s="172" t="s">
        <v>953</v>
      </c>
      <c r="C1050" s="37"/>
      <c r="D1050" s="36"/>
      <c r="E1050" s="174" t="s">
        <v>812</v>
      </c>
      <c r="F1050" s="141" t="s">
        <v>790</v>
      </c>
      <c r="G1050" s="179">
        <v>37</v>
      </c>
      <c r="H1050" s="363"/>
      <c r="I1050" s="326">
        <f t="shared" si="43"/>
        <v>0</v>
      </c>
      <c r="J1050" s="7"/>
      <c r="K1050" s="13"/>
    </row>
    <row r="1051" spans="2:11" s="6" customFormat="1" x14ac:dyDescent="0.35">
      <c r="B1051" s="136"/>
      <c r="C1051" s="37"/>
      <c r="D1051" s="36"/>
      <c r="E1051" s="174"/>
      <c r="F1051" s="141"/>
      <c r="G1051" s="179"/>
      <c r="H1051" s="363"/>
      <c r="I1051" s="326"/>
      <c r="J1051" s="7"/>
      <c r="K1051" s="13"/>
    </row>
    <row r="1052" spans="2:11" s="6" customFormat="1" ht="12" customHeight="1" x14ac:dyDescent="0.35">
      <c r="B1052" s="172"/>
      <c r="C1052" s="37"/>
      <c r="D1052" s="36"/>
      <c r="E1052" s="180" t="s">
        <v>813</v>
      </c>
      <c r="F1052" s="103"/>
      <c r="G1052" s="162"/>
      <c r="H1052" s="363"/>
      <c r="I1052" s="326"/>
      <c r="J1052" s="7"/>
      <c r="K1052" s="13"/>
    </row>
    <row r="1053" spans="2:11" s="6" customFormat="1" ht="12" customHeight="1" x14ac:dyDescent="0.35">
      <c r="B1053" s="172"/>
      <c r="C1053" s="37"/>
      <c r="D1053" s="36"/>
      <c r="E1053" s="180"/>
      <c r="F1053" s="103"/>
      <c r="G1053" s="162"/>
      <c r="H1053" s="363"/>
      <c r="I1053" s="326"/>
      <c r="J1053" s="7"/>
      <c r="K1053" s="13"/>
    </row>
    <row r="1054" spans="2:11" s="6" customFormat="1" ht="29" x14ac:dyDescent="0.35">
      <c r="B1054" s="172" t="s">
        <v>954</v>
      </c>
      <c r="C1054" s="37"/>
      <c r="D1054" s="36"/>
      <c r="E1054" s="174" t="s">
        <v>814</v>
      </c>
      <c r="F1054" s="103" t="s">
        <v>200</v>
      </c>
      <c r="G1054" s="162">
        <v>448</v>
      </c>
      <c r="H1054" s="363"/>
      <c r="I1054" s="326">
        <f t="shared" si="43"/>
        <v>0</v>
      </c>
      <c r="J1054" s="7"/>
      <c r="K1054" s="13"/>
    </row>
    <row r="1055" spans="2:11" s="6" customFormat="1" ht="12" customHeight="1" x14ac:dyDescent="0.35">
      <c r="B1055" s="136"/>
      <c r="C1055" s="37"/>
      <c r="D1055" s="36"/>
      <c r="E1055" s="174"/>
      <c r="F1055" s="103"/>
      <c r="G1055" s="162"/>
      <c r="H1055" s="371"/>
      <c r="I1055" s="326"/>
      <c r="J1055" s="7"/>
      <c r="K1055" s="13"/>
    </row>
    <row r="1056" spans="2:11" s="6" customFormat="1" x14ac:dyDescent="0.35">
      <c r="B1056" s="172"/>
      <c r="C1056" s="37"/>
      <c r="D1056" s="36"/>
      <c r="E1056" s="180" t="s">
        <v>815</v>
      </c>
      <c r="F1056" s="103"/>
      <c r="G1056" s="162"/>
      <c r="H1056" s="371"/>
      <c r="I1056" s="326"/>
      <c r="J1056" s="7"/>
      <c r="K1056" s="13"/>
    </row>
    <row r="1057" spans="1:11" s="6" customFormat="1" x14ac:dyDescent="0.35">
      <c r="B1057" s="172"/>
      <c r="C1057" s="37"/>
      <c r="D1057" s="36"/>
      <c r="E1057" s="180"/>
      <c r="F1057" s="103"/>
      <c r="G1057" s="162"/>
      <c r="H1057" s="371"/>
      <c r="I1057" s="326"/>
      <c r="J1057" s="7"/>
      <c r="K1057" s="13"/>
    </row>
    <row r="1058" spans="1:11" s="6" customFormat="1" ht="174" x14ac:dyDescent="0.35">
      <c r="B1058" s="172" t="s">
        <v>955</v>
      </c>
      <c r="C1058" s="37"/>
      <c r="D1058" s="36"/>
      <c r="E1058" s="174" t="s">
        <v>816</v>
      </c>
      <c r="F1058" s="141" t="s">
        <v>790</v>
      </c>
      <c r="G1058" s="179">
        <v>30</v>
      </c>
      <c r="H1058" s="373"/>
      <c r="I1058" s="326">
        <f t="shared" si="43"/>
        <v>0</v>
      </c>
      <c r="J1058" s="7"/>
      <c r="K1058" s="13"/>
    </row>
    <row r="1059" spans="1:11" s="11" customFormat="1" ht="20" customHeight="1" x14ac:dyDescent="0.35">
      <c r="B1059" s="47" t="s">
        <v>65</v>
      </c>
      <c r="C1059" s="47"/>
      <c r="D1059" s="48"/>
      <c r="E1059" s="49"/>
      <c r="F1059" s="50"/>
      <c r="G1059" s="51"/>
      <c r="H1059" s="350"/>
      <c r="I1059" s="310">
        <f>SUM(I1016:I1058)</f>
        <v>0</v>
      </c>
      <c r="J1059" s="12"/>
      <c r="K1059" s="13"/>
    </row>
    <row r="1060" spans="1:11" s="11" customFormat="1" ht="20" customHeight="1" x14ac:dyDescent="0.25">
      <c r="B1060" s="52" t="s">
        <v>697</v>
      </c>
      <c r="C1060" s="53"/>
      <c r="D1060" s="54"/>
      <c r="E1060" s="55"/>
      <c r="F1060" s="56"/>
      <c r="G1060" s="57"/>
      <c r="H1060" s="351"/>
      <c r="I1060" s="311"/>
      <c r="J1060" s="12"/>
    </row>
    <row r="1061" spans="1:11" s="1" customFormat="1" ht="15" customHeight="1" x14ac:dyDescent="0.3">
      <c r="B1061" s="58" t="s">
        <v>698</v>
      </c>
      <c r="C1061" s="68"/>
      <c r="D1061" s="68"/>
      <c r="E1061" s="68"/>
      <c r="F1061" s="69"/>
      <c r="G1061" s="70"/>
      <c r="H1061" s="355"/>
      <c r="I1061" s="313"/>
      <c r="J1061" s="2"/>
    </row>
    <row r="1062" spans="1:11" s="5" customFormat="1" ht="15" customHeight="1" x14ac:dyDescent="0.3">
      <c r="B1062" s="64" t="s">
        <v>498</v>
      </c>
      <c r="C1062" s="65"/>
      <c r="D1062" s="65"/>
      <c r="E1062" s="65"/>
      <c r="F1062" s="66"/>
      <c r="G1062" s="67"/>
      <c r="H1062" s="353"/>
      <c r="I1062" s="303"/>
      <c r="J1062" s="4"/>
      <c r="K1062" s="13"/>
    </row>
    <row r="1063" spans="1:11" s="6" customFormat="1" ht="63.5" customHeight="1" x14ac:dyDescent="0.35">
      <c r="B1063" s="32" t="s">
        <v>0</v>
      </c>
      <c r="C1063" s="32" t="s">
        <v>1</v>
      </c>
      <c r="D1063" s="32" t="s">
        <v>2</v>
      </c>
      <c r="E1063" s="32" t="s">
        <v>3</v>
      </c>
      <c r="F1063" s="32" t="s">
        <v>4</v>
      </c>
      <c r="G1063" s="33" t="s">
        <v>5</v>
      </c>
      <c r="H1063" s="354" t="s">
        <v>6</v>
      </c>
      <c r="I1063" s="312" t="s">
        <v>7</v>
      </c>
      <c r="J1063" s="7"/>
      <c r="K1063" s="13"/>
    </row>
    <row r="1064" spans="1:11" s="11" customFormat="1" ht="20" customHeight="1" x14ac:dyDescent="0.35">
      <c r="B1064" s="47" t="s">
        <v>66</v>
      </c>
      <c r="C1064" s="47"/>
      <c r="D1064" s="48"/>
      <c r="E1064" s="49"/>
      <c r="F1064" s="50"/>
      <c r="G1064" s="51"/>
      <c r="H1064" s="350"/>
      <c r="I1064" s="310">
        <f>I1059</f>
        <v>0</v>
      </c>
      <c r="J1064" s="12"/>
      <c r="K1064" s="13"/>
    </row>
    <row r="1065" spans="1:11" s="6" customFormat="1" ht="29" x14ac:dyDescent="0.35">
      <c r="B1065" s="172"/>
      <c r="C1065" s="37"/>
      <c r="D1065" s="36"/>
      <c r="E1065" s="180" t="s">
        <v>817</v>
      </c>
      <c r="F1065" s="103"/>
      <c r="G1065" s="162"/>
      <c r="H1065" s="371"/>
      <c r="I1065" s="326"/>
      <c r="J1065" s="7"/>
      <c r="K1065" s="13"/>
    </row>
    <row r="1066" spans="1:11" s="6" customFormat="1" ht="87" x14ac:dyDescent="0.35">
      <c r="B1066" s="172" t="s">
        <v>956</v>
      </c>
      <c r="C1066" s="37"/>
      <c r="D1066" s="36"/>
      <c r="E1066" s="174" t="s">
        <v>818</v>
      </c>
      <c r="F1066" s="141" t="s">
        <v>790</v>
      </c>
      <c r="G1066" s="179">
        <v>30</v>
      </c>
      <c r="H1066" s="373"/>
      <c r="I1066" s="326">
        <f t="shared" si="43"/>
        <v>0</v>
      </c>
      <c r="J1066" s="7"/>
      <c r="K1066" s="13"/>
    </row>
    <row r="1067" spans="1:11" s="6" customFormat="1" ht="12" customHeight="1" x14ac:dyDescent="0.35">
      <c r="B1067" s="136"/>
      <c r="C1067" s="37"/>
      <c r="D1067" s="36"/>
      <c r="E1067" s="180" t="s">
        <v>819</v>
      </c>
      <c r="F1067" s="103"/>
      <c r="G1067" s="162"/>
      <c r="H1067" s="371"/>
      <c r="I1067" s="326"/>
      <c r="J1067" s="7"/>
      <c r="K1067" s="13"/>
    </row>
    <row r="1068" spans="1:11" s="6" customFormat="1" ht="12" customHeight="1" x14ac:dyDescent="0.35">
      <c r="B1068" s="172"/>
      <c r="C1068" s="37"/>
      <c r="D1068" s="36"/>
      <c r="E1068" s="180"/>
      <c r="F1068" s="103"/>
      <c r="G1068" s="162"/>
      <c r="H1068" s="371"/>
      <c r="I1068" s="326"/>
      <c r="J1068" s="7"/>
      <c r="K1068" s="13"/>
    </row>
    <row r="1069" spans="1:11" s="6" customFormat="1" ht="101.5" x14ac:dyDescent="0.35">
      <c r="B1069" s="172" t="s">
        <v>957</v>
      </c>
      <c r="C1069" s="37"/>
      <c r="D1069" s="36"/>
      <c r="E1069" s="174" t="s">
        <v>820</v>
      </c>
      <c r="F1069" s="141" t="s">
        <v>792</v>
      </c>
      <c r="G1069" s="179">
        <v>50</v>
      </c>
      <c r="H1069" s="373"/>
      <c r="I1069" s="326">
        <f t="shared" si="43"/>
        <v>0</v>
      </c>
      <c r="J1069" s="7"/>
      <c r="K1069" s="13"/>
    </row>
    <row r="1070" spans="1:11" s="6" customFormat="1" ht="12" customHeight="1" x14ac:dyDescent="0.35">
      <c r="B1070" s="136"/>
      <c r="C1070" s="40"/>
      <c r="D1070" s="40"/>
      <c r="E1070" s="180" t="s">
        <v>821</v>
      </c>
      <c r="F1070" s="103"/>
      <c r="G1070" s="162"/>
      <c r="H1070" s="371"/>
      <c r="I1070" s="326"/>
      <c r="J1070" s="7"/>
      <c r="K1070" s="13"/>
    </row>
    <row r="1071" spans="1:11" s="6" customFormat="1" ht="12" customHeight="1" x14ac:dyDescent="0.35">
      <c r="B1071" s="136"/>
      <c r="C1071" s="40"/>
      <c r="D1071" s="40"/>
      <c r="E1071" s="180"/>
      <c r="F1071" s="103"/>
      <c r="G1071" s="162"/>
      <c r="H1071" s="371"/>
      <c r="I1071" s="326"/>
      <c r="J1071" s="7"/>
      <c r="K1071" s="13"/>
    </row>
    <row r="1072" spans="1:11" s="6" customFormat="1" ht="101.5" x14ac:dyDescent="0.35">
      <c r="A1072" s="6">
        <v>912</v>
      </c>
      <c r="B1072" s="172" t="s">
        <v>958</v>
      </c>
      <c r="C1072" s="37"/>
      <c r="D1072" s="36"/>
      <c r="E1072" s="174" t="s">
        <v>822</v>
      </c>
      <c r="F1072" s="141" t="s">
        <v>792</v>
      </c>
      <c r="G1072" s="179">
        <v>84</v>
      </c>
      <c r="H1072" s="373"/>
      <c r="I1072" s="326">
        <f t="shared" si="43"/>
        <v>0</v>
      </c>
      <c r="J1072" s="7"/>
      <c r="K1072" s="13"/>
    </row>
    <row r="1073" spans="1:11" s="6" customFormat="1" ht="25" customHeight="1" x14ac:dyDescent="0.35">
      <c r="B1073" s="136"/>
      <c r="C1073" s="40"/>
      <c r="D1073" s="40"/>
      <c r="E1073" s="180" t="s">
        <v>823</v>
      </c>
      <c r="F1073" s="103"/>
      <c r="G1073" s="162"/>
      <c r="H1073" s="371"/>
      <c r="I1073" s="326"/>
      <c r="J1073" s="7"/>
      <c r="K1073" s="13"/>
    </row>
    <row r="1074" spans="1:11" s="6" customFormat="1" x14ac:dyDescent="0.35">
      <c r="B1074" s="136"/>
      <c r="C1074" s="40"/>
      <c r="D1074" s="40"/>
      <c r="E1074" s="180"/>
      <c r="F1074" s="103"/>
      <c r="G1074" s="162"/>
      <c r="H1074" s="371"/>
      <c r="I1074" s="326"/>
      <c r="J1074" s="7"/>
      <c r="K1074" s="13"/>
    </row>
    <row r="1075" spans="1:11" s="6" customFormat="1" ht="58" x14ac:dyDescent="0.35">
      <c r="A1075" s="6">
        <v>913</v>
      </c>
      <c r="B1075" s="172" t="s">
        <v>959</v>
      </c>
      <c r="C1075" s="37"/>
      <c r="D1075" s="36"/>
      <c r="E1075" s="174" t="s">
        <v>824</v>
      </c>
      <c r="F1075" s="141" t="s">
        <v>790</v>
      </c>
      <c r="G1075" s="179">
        <v>10</v>
      </c>
      <c r="H1075" s="373"/>
      <c r="I1075" s="326">
        <f t="shared" si="43"/>
        <v>0</v>
      </c>
      <c r="J1075" s="7"/>
      <c r="K1075" s="13"/>
    </row>
    <row r="1076" spans="1:11" s="6" customFormat="1" x14ac:dyDescent="0.35">
      <c r="B1076" s="136"/>
      <c r="C1076" s="37"/>
      <c r="D1076" s="36"/>
      <c r="E1076" s="174"/>
      <c r="F1076" s="141"/>
      <c r="G1076" s="179"/>
      <c r="H1076" s="373"/>
      <c r="I1076" s="326"/>
      <c r="J1076" s="7"/>
      <c r="K1076" s="13"/>
    </row>
    <row r="1077" spans="1:11" s="6" customFormat="1" ht="22" customHeight="1" x14ac:dyDescent="0.35">
      <c r="B1077" s="136"/>
      <c r="C1077" s="40"/>
      <c r="D1077" s="40"/>
      <c r="E1077" s="180" t="s">
        <v>825</v>
      </c>
      <c r="F1077" s="103"/>
      <c r="G1077" s="162"/>
      <c r="H1077" s="371"/>
      <c r="I1077" s="326"/>
      <c r="J1077" s="7"/>
      <c r="K1077" s="13"/>
    </row>
    <row r="1078" spans="1:11" s="6" customFormat="1" ht="101.5" x14ac:dyDescent="0.35">
      <c r="A1078" s="6">
        <v>913</v>
      </c>
      <c r="B1078" s="172" t="s">
        <v>960</v>
      </c>
      <c r="C1078" s="37"/>
      <c r="D1078" s="36"/>
      <c r="E1078" s="174" t="s">
        <v>826</v>
      </c>
      <c r="F1078" s="141" t="s">
        <v>790</v>
      </c>
      <c r="G1078" s="179">
        <v>10</v>
      </c>
      <c r="H1078" s="373"/>
      <c r="I1078" s="326">
        <f t="shared" si="43"/>
        <v>0</v>
      </c>
      <c r="J1078" s="7"/>
      <c r="K1078" s="13"/>
    </row>
    <row r="1079" spans="1:11" s="6" customFormat="1" ht="12" customHeight="1" x14ac:dyDescent="0.35">
      <c r="B1079" s="136"/>
      <c r="C1079" s="40"/>
      <c r="D1079" s="40"/>
      <c r="E1079" s="180" t="s">
        <v>827</v>
      </c>
      <c r="F1079" s="103"/>
      <c r="G1079" s="162"/>
      <c r="H1079" s="371"/>
      <c r="I1079" s="326"/>
      <c r="J1079" s="7"/>
      <c r="K1079" s="13"/>
    </row>
    <row r="1080" spans="1:11" s="6" customFormat="1" x14ac:dyDescent="0.35">
      <c r="B1080" s="172" t="s">
        <v>961</v>
      </c>
      <c r="C1080" s="40"/>
      <c r="D1080" s="40"/>
      <c r="E1080" s="174" t="s">
        <v>828</v>
      </c>
      <c r="F1080" s="141" t="s">
        <v>212</v>
      </c>
      <c r="G1080" s="179">
        <v>56</v>
      </c>
      <c r="H1080" s="373"/>
      <c r="I1080" s="326">
        <f t="shared" si="43"/>
        <v>0</v>
      </c>
      <c r="J1080" s="7"/>
      <c r="K1080" s="13"/>
    </row>
    <row r="1081" spans="1:11" s="6" customFormat="1" x14ac:dyDescent="0.35">
      <c r="B1081" s="136"/>
      <c r="C1081" s="40"/>
      <c r="D1081" s="40"/>
      <c r="E1081" s="180" t="s">
        <v>829</v>
      </c>
      <c r="F1081" s="103"/>
      <c r="G1081" s="162"/>
      <c r="H1081" s="371"/>
      <c r="I1081" s="326"/>
      <c r="J1081" s="7"/>
      <c r="K1081" s="13"/>
    </row>
    <row r="1082" spans="1:11" s="6" customFormat="1" ht="16.5" x14ac:dyDescent="0.35">
      <c r="A1082" s="6">
        <v>914</v>
      </c>
      <c r="B1082" s="172" t="s">
        <v>962</v>
      </c>
      <c r="C1082" s="37"/>
      <c r="D1082" s="36"/>
      <c r="E1082" s="174" t="s">
        <v>830</v>
      </c>
      <c r="F1082" s="141" t="s">
        <v>790</v>
      </c>
      <c r="G1082" s="179">
        <v>20</v>
      </c>
      <c r="H1082" s="373"/>
      <c r="I1082" s="326">
        <f t="shared" si="43"/>
        <v>0</v>
      </c>
      <c r="J1082" s="7"/>
      <c r="K1082" s="13"/>
    </row>
    <row r="1083" spans="1:11" s="6" customFormat="1" x14ac:dyDescent="0.35">
      <c r="B1083" s="136"/>
      <c r="C1083" s="37"/>
      <c r="D1083" s="36"/>
      <c r="E1083" s="174"/>
      <c r="F1083" s="141"/>
      <c r="G1083" s="179"/>
      <c r="H1083" s="373"/>
      <c r="I1083" s="326"/>
      <c r="J1083" s="7"/>
      <c r="K1083" s="13"/>
    </row>
    <row r="1084" spans="1:11" s="6" customFormat="1" x14ac:dyDescent="0.35">
      <c r="A1084" s="6">
        <v>915</v>
      </c>
      <c r="B1084" s="172"/>
      <c r="C1084" s="37"/>
      <c r="D1084" s="36"/>
      <c r="E1084" s="180" t="s">
        <v>831</v>
      </c>
      <c r="F1084" s="103"/>
      <c r="G1084" s="162"/>
      <c r="H1084" s="371"/>
      <c r="I1084" s="326"/>
      <c r="J1084" s="7"/>
      <c r="K1084" s="13"/>
    </row>
    <row r="1085" spans="1:11" s="6" customFormat="1" x14ac:dyDescent="0.35">
      <c r="B1085" s="172"/>
      <c r="C1085" s="37"/>
      <c r="D1085" s="36"/>
      <c r="E1085" s="180"/>
      <c r="F1085" s="103"/>
      <c r="G1085" s="162"/>
      <c r="H1085" s="371"/>
      <c r="I1085" s="326"/>
      <c r="J1085" s="7"/>
      <c r="K1085" s="13"/>
    </row>
    <row r="1086" spans="1:11" s="6" customFormat="1" ht="12" customHeight="1" x14ac:dyDescent="0.35">
      <c r="B1086" s="172" t="s">
        <v>963</v>
      </c>
      <c r="C1086" s="40"/>
      <c r="D1086" s="40"/>
      <c r="E1086" s="174" t="s">
        <v>832</v>
      </c>
      <c r="F1086" s="103" t="s">
        <v>200</v>
      </c>
      <c r="G1086" s="162">
        <v>112</v>
      </c>
      <c r="H1086" s="363"/>
      <c r="I1086" s="326">
        <f t="shared" si="43"/>
        <v>0</v>
      </c>
      <c r="J1086" s="7"/>
      <c r="K1086" s="13"/>
    </row>
    <row r="1087" spans="1:11" s="6" customFormat="1" x14ac:dyDescent="0.35">
      <c r="B1087" s="136"/>
      <c r="C1087" s="40"/>
      <c r="D1087" s="40"/>
      <c r="E1087" s="184" t="s">
        <v>833</v>
      </c>
      <c r="F1087" s="103"/>
      <c r="G1087" s="162"/>
      <c r="H1087" s="373"/>
      <c r="I1087" s="326"/>
      <c r="J1087" s="7"/>
      <c r="K1087" s="13"/>
    </row>
    <row r="1088" spans="1:11" s="6" customFormat="1" x14ac:dyDescent="0.35">
      <c r="B1088" s="136"/>
      <c r="C1088" s="40"/>
      <c r="D1088" s="40"/>
      <c r="E1088" s="184"/>
      <c r="F1088" s="103"/>
      <c r="G1088" s="162"/>
      <c r="H1088" s="373"/>
      <c r="I1088" s="326"/>
      <c r="J1088" s="7"/>
      <c r="K1088" s="13"/>
    </row>
    <row r="1089" spans="1:11" s="6" customFormat="1" ht="12" customHeight="1" x14ac:dyDescent="0.35">
      <c r="B1089" s="172" t="s">
        <v>964</v>
      </c>
      <c r="C1089" s="40"/>
      <c r="D1089" s="40"/>
      <c r="E1089" s="174" t="s">
        <v>834</v>
      </c>
      <c r="F1089" s="103" t="s">
        <v>835</v>
      </c>
      <c r="G1089" s="162">
        <v>6</v>
      </c>
      <c r="H1089" s="373"/>
      <c r="I1089" s="326">
        <f t="shared" si="43"/>
        <v>0</v>
      </c>
      <c r="J1089" s="7"/>
      <c r="K1089" s="13"/>
    </row>
    <row r="1090" spans="1:11" s="6" customFormat="1" ht="12" customHeight="1" x14ac:dyDescent="0.35">
      <c r="B1090" s="152"/>
      <c r="C1090" s="40"/>
      <c r="D1090" s="40"/>
      <c r="E1090" s="74"/>
      <c r="F1090" s="98"/>
      <c r="G1090" s="171"/>
      <c r="H1090" s="352"/>
      <c r="I1090" s="327"/>
      <c r="J1090" s="7"/>
      <c r="K1090" s="13"/>
    </row>
    <row r="1091" spans="1:11" s="11" customFormat="1" ht="20" customHeight="1" x14ac:dyDescent="0.35">
      <c r="B1091" s="47" t="s">
        <v>65</v>
      </c>
      <c r="C1091" s="47"/>
      <c r="D1091" s="48"/>
      <c r="E1091" s="49"/>
      <c r="F1091" s="50"/>
      <c r="G1091" s="51"/>
      <c r="H1091" s="350"/>
      <c r="I1091" s="310">
        <f>SUM(I1064:I1090)</f>
        <v>0</v>
      </c>
      <c r="J1091" s="12"/>
      <c r="K1091" s="13"/>
    </row>
    <row r="1092" spans="1:11" s="11" customFormat="1" ht="20" customHeight="1" x14ac:dyDescent="0.25">
      <c r="B1092" s="52" t="s">
        <v>697</v>
      </c>
      <c r="C1092" s="53"/>
      <c r="D1092" s="54"/>
      <c r="E1092" s="55"/>
      <c r="F1092" s="56"/>
      <c r="G1092" s="57"/>
      <c r="H1092" s="351"/>
      <c r="I1092" s="311"/>
      <c r="J1092" s="12"/>
      <c r="K1092" s="13"/>
    </row>
    <row r="1093" spans="1:11" s="1" customFormat="1" ht="15" customHeight="1" x14ac:dyDescent="0.3">
      <c r="B1093" s="58" t="s">
        <v>698</v>
      </c>
      <c r="C1093" s="68"/>
      <c r="D1093" s="68"/>
      <c r="E1093" s="68"/>
      <c r="F1093" s="69"/>
      <c r="G1093" s="70"/>
      <c r="H1093" s="355"/>
      <c r="I1093" s="313"/>
      <c r="J1093" s="2"/>
      <c r="K1093" s="13"/>
    </row>
    <row r="1094" spans="1:11" s="5" customFormat="1" ht="15" customHeight="1" x14ac:dyDescent="0.3">
      <c r="B1094" s="64" t="s">
        <v>569</v>
      </c>
      <c r="C1094" s="65"/>
      <c r="D1094" s="65"/>
      <c r="E1094" s="65"/>
      <c r="F1094" s="66"/>
      <c r="G1094" s="67"/>
      <c r="H1094" s="353"/>
      <c r="I1094" s="303"/>
      <c r="J1094" s="4"/>
      <c r="K1094" s="13"/>
    </row>
    <row r="1095" spans="1:11" s="6" customFormat="1" ht="63.5" customHeight="1" x14ac:dyDescent="0.35">
      <c r="B1095" s="32" t="s">
        <v>0</v>
      </c>
      <c r="C1095" s="32" t="s">
        <v>1</v>
      </c>
      <c r="D1095" s="32" t="s">
        <v>2</v>
      </c>
      <c r="E1095" s="32" t="s">
        <v>3</v>
      </c>
      <c r="F1095" s="32" t="s">
        <v>4</v>
      </c>
      <c r="G1095" s="33" t="s">
        <v>5</v>
      </c>
      <c r="H1095" s="354" t="s">
        <v>6</v>
      </c>
      <c r="I1095" s="312" t="s">
        <v>7</v>
      </c>
      <c r="J1095" s="7"/>
      <c r="K1095" s="13"/>
    </row>
    <row r="1096" spans="1:11" s="6" customFormat="1" ht="11.5" x14ac:dyDescent="0.35">
      <c r="A1096" s="6">
        <v>916</v>
      </c>
      <c r="B1096" s="34"/>
      <c r="C1096" s="37"/>
      <c r="D1096" s="36"/>
      <c r="E1096" s="37"/>
      <c r="F1096" s="46"/>
      <c r="G1096" s="38"/>
      <c r="H1096" s="26"/>
      <c r="I1096" s="307"/>
      <c r="J1096" s="7"/>
      <c r="K1096" s="13"/>
    </row>
    <row r="1097" spans="1:11" s="6" customFormat="1" ht="26" customHeight="1" x14ac:dyDescent="0.35">
      <c r="B1097" s="172" t="s">
        <v>567</v>
      </c>
      <c r="C1097" s="185" t="s">
        <v>533</v>
      </c>
      <c r="D1097" s="40"/>
      <c r="E1097" s="40" t="s">
        <v>571</v>
      </c>
      <c r="F1097" s="36"/>
      <c r="G1097" s="38"/>
      <c r="H1097" s="26"/>
      <c r="I1097" s="307"/>
      <c r="J1097" s="7"/>
      <c r="K1097" s="13"/>
    </row>
    <row r="1098" spans="1:11" s="6" customFormat="1" ht="12" customHeight="1" x14ac:dyDescent="0.35">
      <c r="B1098" s="172"/>
      <c r="C1098" s="40"/>
      <c r="D1098" s="40"/>
      <c r="E1098" s="40"/>
      <c r="F1098" s="36"/>
      <c r="G1098" s="38"/>
      <c r="H1098" s="26"/>
      <c r="I1098" s="307"/>
      <c r="J1098" s="7"/>
      <c r="K1098" s="13"/>
    </row>
    <row r="1099" spans="1:11" s="6" customFormat="1" ht="11.5" x14ac:dyDescent="0.35">
      <c r="B1099" s="172" t="s">
        <v>570</v>
      </c>
      <c r="C1099" s="40" t="s">
        <v>14</v>
      </c>
      <c r="D1099" s="40"/>
      <c r="E1099" s="40" t="s">
        <v>534</v>
      </c>
      <c r="F1099" s="36"/>
      <c r="G1099" s="38"/>
      <c r="H1099" s="26"/>
      <c r="I1099" s="307"/>
      <c r="J1099" s="7"/>
      <c r="K1099" s="13"/>
    </row>
    <row r="1100" spans="1:11" s="6" customFormat="1" ht="12" customHeight="1" x14ac:dyDescent="0.35">
      <c r="B1100" s="172"/>
      <c r="C1100" s="40"/>
      <c r="D1100" s="40"/>
      <c r="E1100" s="40"/>
      <c r="F1100" s="36"/>
      <c r="G1100" s="38"/>
      <c r="H1100" s="26"/>
      <c r="I1100" s="307"/>
      <c r="J1100" s="7"/>
      <c r="K1100" s="13"/>
    </row>
    <row r="1101" spans="1:11" s="6" customFormat="1" x14ac:dyDescent="0.35">
      <c r="B1101" s="172" t="s">
        <v>572</v>
      </c>
      <c r="C1101" s="40" t="s">
        <v>535</v>
      </c>
      <c r="D1101" s="40"/>
      <c r="E1101" s="40" t="s">
        <v>536</v>
      </c>
      <c r="F1101" s="46" t="s">
        <v>16</v>
      </c>
      <c r="G1101" s="38">
        <v>1</v>
      </c>
      <c r="H1101" s="363"/>
      <c r="I1101" s="307">
        <f>H1101*G1101</f>
        <v>0</v>
      </c>
      <c r="J1101" s="7"/>
      <c r="K1101" s="13"/>
    </row>
    <row r="1102" spans="1:11" s="6" customFormat="1" ht="12" customHeight="1" x14ac:dyDescent="0.35">
      <c r="B1102" s="172"/>
      <c r="C1102" s="40"/>
      <c r="D1102" s="40"/>
      <c r="E1102" s="40"/>
      <c r="F1102" s="36"/>
      <c r="G1102" s="38"/>
      <c r="H1102" s="363"/>
      <c r="I1102" s="307"/>
      <c r="J1102" s="7"/>
      <c r="K1102" s="13"/>
    </row>
    <row r="1103" spans="1:11" s="6" customFormat="1" ht="23" x14ac:dyDescent="0.35">
      <c r="B1103" s="172" t="s">
        <v>573</v>
      </c>
      <c r="C1103" s="40" t="s">
        <v>537</v>
      </c>
      <c r="D1103" s="40"/>
      <c r="E1103" s="40" t="s">
        <v>538</v>
      </c>
      <c r="F1103" s="46" t="s">
        <v>226</v>
      </c>
      <c r="G1103" s="38">
        <v>250</v>
      </c>
      <c r="H1103" s="363"/>
      <c r="I1103" s="307">
        <f>H1103*G1103</f>
        <v>0</v>
      </c>
      <c r="J1103" s="7"/>
      <c r="K1103" s="13"/>
    </row>
    <row r="1104" spans="1:11" s="6" customFormat="1" x14ac:dyDescent="0.35">
      <c r="B1104" s="172"/>
      <c r="C1104" s="40"/>
      <c r="D1104" s="40"/>
      <c r="E1104" s="40"/>
      <c r="F1104" s="46"/>
      <c r="G1104" s="38"/>
      <c r="H1104" s="363"/>
      <c r="I1104" s="307"/>
      <c r="J1104" s="7"/>
      <c r="K1104" s="13"/>
    </row>
    <row r="1105" spans="2:11" s="6" customFormat="1" ht="12" customHeight="1" x14ac:dyDescent="0.35">
      <c r="B1105" s="172"/>
      <c r="C1105" s="40" t="s">
        <v>537</v>
      </c>
      <c r="D1105" s="40"/>
      <c r="E1105" s="40" t="s">
        <v>539</v>
      </c>
      <c r="F1105" s="36"/>
      <c r="G1105" s="38"/>
      <c r="H1105" s="363"/>
      <c r="I1105" s="307"/>
      <c r="J1105" s="7"/>
      <c r="K1105" s="13"/>
    </row>
    <row r="1106" spans="2:11" s="6" customFormat="1" x14ac:dyDescent="0.35">
      <c r="B1106" s="136"/>
      <c r="C1106" s="40"/>
      <c r="D1106" s="40"/>
      <c r="E1106" s="40"/>
      <c r="F1106" s="46"/>
      <c r="G1106" s="38"/>
      <c r="H1106" s="363"/>
      <c r="I1106" s="307"/>
      <c r="J1106" s="7"/>
      <c r="K1106" s="13"/>
    </row>
    <row r="1107" spans="2:11" s="6" customFormat="1" ht="12" customHeight="1" x14ac:dyDescent="0.35">
      <c r="B1107" s="136"/>
      <c r="C1107" s="40"/>
      <c r="D1107" s="40"/>
      <c r="E1107" s="40" t="s">
        <v>540</v>
      </c>
      <c r="F1107" s="36"/>
      <c r="G1107" s="38"/>
      <c r="H1107" s="363"/>
      <c r="I1107" s="307"/>
      <c r="J1107" s="7"/>
      <c r="K1107" s="13"/>
    </row>
    <row r="1108" spans="2:11" s="6" customFormat="1" ht="12" customHeight="1" x14ac:dyDescent="0.35">
      <c r="B1108" s="186"/>
      <c r="C1108" s="40"/>
      <c r="D1108" s="40"/>
      <c r="E1108" s="40"/>
      <c r="F1108" s="36"/>
      <c r="G1108" s="38"/>
      <c r="H1108" s="363"/>
      <c r="I1108" s="307"/>
      <c r="J1108" s="7"/>
      <c r="K1108" s="13"/>
    </row>
    <row r="1109" spans="2:11" s="6" customFormat="1" ht="12" customHeight="1" x14ac:dyDescent="0.35">
      <c r="B1109" s="136" t="s">
        <v>574</v>
      </c>
      <c r="C1109" s="40" t="s">
        <v>537</v>
      </c>
      <c r="D1109" s="40"/>
      <c r="E1109" s="40" t="s">
        <v>541</v>
      </c>
      <c r="F1109" s="36" t="s">
        <v>219</v>
      </c>
      <c r="G1109" s="38">
        <v>4</v>
      </c>
      <c r="H1109" s="363"/>
      <c r="I1109" s="307">
        <f>H1109*G1109</f>
        <v>0</v>
      </c>
      <c r="J1109" s="7"/>
      <c r="K1109" s="13"/>
    </row>
    <row r="1110" spans="2:11" s="6" customFormat="1" x14ac:dyDescent="0.35">
      <c r="B1110" s="136"/>
      <c r="C1110" s="40"/>
      <c r="D1110" s="40"/>
      <c r="E1110" s="40"/>
      <c r="F1110" s="46"/>
      <c r="G1110" s="38"/>
      <c r="H1110" s="363"/>
      <c r="I1110" s="307"/>
      <c r="J1110" s="7"/>
      <c r="K1110" s="13"/>
    </row>
    <row r="1111" spans="2:11" s="6" customFormat="1" ht="12" customHeight="1" x14ac:dyDescent="0.35">
      <c r="B1111" s="136"/>
      <c r="C1111" s="40"/>
      <c r="D1111" s="40"/>
      <c r="E1111" s="40" t="s">
        <v>542</v>
      </c>
      <c r="F1111" s="36"/>
      <c r="G1111" s="38"/>
      <c r="H1111" s="363"/>
      <c r="I1111" s="307"/>
      <c r="J1111" s="7"/>
      <c r="K1111" s="13"/>
    </row>
    <row r="1112" spans="2:11" s="6" customFormat="1" x14ac:dyDescent="0.35">
      <c r="B1112" s="136"/>
      <c r="C1112" s="40"/>
      <c r="D1112" s="40"/>
      <c r="E1112" s="40"/>
      <c r="F1112" s="36"/>
      <c r="G1112" s="38"/>
      <c r="H1112" s="363"/>
      <c r="I1112" s="307"/>
      <c r="J1112" s="7"/>
      <c r="K1112" s="13"/>
    </row>
    <row r="1113" spans="2:11" s="6" customFormat="1" ht="12" customHeight="1" x14ac:dyDescent="0.35">
      <c r="B1113" s="136" t="s">
        <v>575</v>
      </c>
      <c r="C1113" s="40" t="s">
        <v>537</v>
      </c>
      <c r="D1113" s="40"/>
      <c r="E1113" s="40" t="s">
        <v>543</v>
      </c>
      <c r="F1113" s="36" t="s">
        <v>219</v>
      </c>
      <c r="G1113" s="38">
        <v>4</v>
      </c>
      <c r="H1113" s="363"/>
      <c r="I1113" s="307">
        <f>H1113*G1113</f>
        <v>0</v>
      </c>
      <c r="J1113" s="7"/>
      <c r="K1113" s="13"/>
    </row>
    <row r="1114" spans="2:11" s="6" customFormat="1" ht="12" customHeight="1" x14ac:dyDescent="0.35">
      <c r="B1114" s="136"/>
      <c r="C1114" s="40"/>
      <c r="D1114" s="40"/>
      <c r="E1114" s="40"/>
      <c r="F1114" s="36"/>
      <c r="G1114" s="38"/>
      <c r="H1114" s="363"/>
      <c r="I1114" s="307"/>
      <c r="J1114" s="7"/>
      <c r="K1114" s="13"/>
    </row>
    <row r="1115" spans="2:11" s="6" customFormat="1" ht="12" customHeight="1" x14ac:dyDescent="0.35">
      <c r="B1115" s="136"/>
      <c r="C1115" s="40"/>
      <c r="D1115" s="40"/>
      <c r="E1115" s="40" t="s">
        <v>544</v>
      </c>
      <c r="F1115" s="36"/>
      <c r="G1115" s="38"/>
      <c r="H1115" s="363"/>
      <c r="I1115" s="307"/>
      <c r="J1115" s="7"/>
      <c r="K1115" s="13"/>
    </row>
    <row r="1116" spans="2:11" s="6" customFormat="1" ht="12" customHeight="1" x14ac:dyDescent="0.35">
      <c r="B1116" s="136"/>
      <c r="C1116" s="40"/>
      <c r="D1116" s="40"/>
      <c r="E1116" s="40"/>
      <c r="F1116" s="36"/>
      <c r="G1116" s="38"/>
      <c r="H1116" s="363"/>
      <c r="I1116" s="307"/>
      <c r="J1116" s="7"/>
      <c r="K1116" s="13"/>
    </row>
    <row r="1117" spans="2:11" s="6" customFormat="1" ht="12" customHeight="1" x14ac:dyDescent="0.35">
      <c r="B1117" s="136" t="s">
        <v>576</v>
      </c>
      <c r="C1117" s="40" t="s">
        <v>537</v>
      </c>
      <c r="D1117" s="40"/>
      <c r="E1117" s="187" t="s">
        <v>545</v>
      </c>
      <c r="F1117" s="36" t="s">
        <v>219</v>
      </c>
      <c r="G1117" s="38">
        <v>5</v>
      </c>
      <c r="H1117" s="363"/>
      <c r="I1117" s="307">
        <f>H1117*G1117</f>
        <v>0</v>
      </c>
      <c r="J1117" s="7"/>
      <c r="K1117" s="13"/>
    </row>
    <row r="1118" spans="2:11" s="6" customFormat="1" ht="12" customHeight="1" x14ac:dyDescent="0.4">
      <c r="B1118" s="136"/>
      <c r="C1118" s="40"/>
      <c r="D1118" s="40"/>
      <c r="E1118" s="188"/>
      <c r="F1118" s="36"/>
      <c r="G1118" s="38"/>
      <c r="H1118" s="363"/>
      <c r="I1118" s="307"/>
      <c r="J1118" s="7"/>
      <c r="K1118" s="13"/>
    </row>
    <row r="1119" spans="2:11" s="6" customFormat="1" ht="12" customHeight="1" x14ac:dyDescent="0.25">
      <c r="B1119" s="136"/>
      <c r="C1119" s="40"/>
      <c r="D1119" s="40"/>
      <c r="E1119" s="189" t="s">
        <v>546</v>
      </c>
      <c r="F1119" s="36"/>
      <c r="G1119" s="38"/>
      <c r="H1119" s="363"/>
      <c r="I1119" s="307"/>
      <c r="J1119" s="7"/>
      <c r="K1119" s="13"/>
    </row>
    <row r="1120" spans="2:11" s="6" customFormat="1" ht="12" customHeight="1" x14ac:dyDescent="0.35">
      <c r="B1120" s="136"/>
      <c r="C1120" s="40"/>
      <c r="D1120" s="40"/>
      <c r="E1120" s="40"/>
      <c r="F1120" s="36"/>
      <c r="G1120" s="38"/>
      <c r="H1120" s="363"/>
      <c r="I1120" s="307"/>
      <c r="J1120" s="7"/>
      <c r="K1120" s="13"/>
    </row>
    <row r="1121" spans="2:11" s="6" customFormat="1" ht="12" customHeight="1" x14ac:dyDescent="0.35">
      <c r="B1121" s="136" t="s">
        <v>577</v>
      </c>
      <c r="C1121" s="190" t="s">
        <v>537</v>
      </c>
      <c r="D1121" s="187"/>
      <c r="E1121" s="40" t="s">
        <v>547</v>
      </c>
      <c r="F1121" s="36" t="s">
        <v>219</v>
      </c>
      <c r="G1121" s="38">
        <v>2</v>
      </c>
      <c r="H1121" s="363"/>
      <c r="I1121" s="307">
        <f>H1121*G1121</f>
        <v>0</v>
      </c>
      <c r="J1121" s="7"/>
      <c r="K1121" s="13"/>
    </row>
    <row r="1122" spans="2:11" s="6" customFormat="1" ht="12" customHeight="1" x14ac:dyDescent="0.35">
      <c r="B1122" s="136"/>
      <c r="C1122" s="40"/>
      <c r="D1122" s="40"/>
      <c r="E1122" s="40"/>
      <c r="F1122" s="36"/>
      <c r="G1122" s="38"/>
      <c r="H1122" s="363"/>
      <c r="I1122" s="307"/>
      <c r="J1122" s="7"/>
      <c r="K1122" s="13"/>
    </row>
    <row r="1123" spans="2:11" s="6" customFormat="1" ht="24" customHeight="1" x14ac:dyDescent="0.35">
      <c r="B1123" s="136" t="s">
        <v>578</v>
      </c>
      <c r="C1123" s="190" t="s">
        <v>537</v>
      </c>
      <c r="D1123" s="40"/>
      <c r="E1123" s="40" t="s">
        <v>548</v>
      </c>
      <c r="F1123" s="36" t="s">
        <v>219</v>
      </c>
      <c r="G1123" s="38">
        <v>3</v>
      </c>
      <c r="H1123" s="363"/>
      <c r="I1123" s="307">
        <f>H1123*G1123</f>
        <v>0</v>
      </c>
      <c r="J1123" s="7"/>
      <c r="K1123" s="13"/>
    </row>
    <row r="1124" spans="2:11" s="6" customFormat="1" ht="12" customHeight="1" x14ac:dyDescent="0.35">
      <c r="B1124" s="136"/>
      <c r="C1124" s="40"/>
      <c r="D1124" s="40"/>
      <c r="E1124" s="40"/>
      <c r="F1124" s="36"/>
      <c r="G1124" s="38"/>
      <c r="H1124" s="363"/>
      <c r="I1124" s="307"/>
      <c r="J1124" s="7"/>
      <c r="K1124" s="13"/>
    </row>
    <row r="1125" spans="2:11" s="6" customFormat="1" ht="12" customHeight="1" x14ac:dyDescent="0.35">
      <c r="B1125" s="136" t="s">
        <v>579</v>
      </c>
      <c r="C1125" s="190" t="s">
        <v>537</v>
      </c>
      <c r="D1125" s="40"/>
      <c r="E1125" s="40" t="s">
        <v>549</v>
      </c>
      <c r="F1125" s="36" t="s">
        <v>219</v>
      </c>
      <c r="G1125" s="38">
        <v>3</v>
      </c>
      <c r="H1125" s="363"/>
      <c r="I1125" s="307">
        <f>H1125*G1125</f>
        <v>0</v>
      </c>
      <c r="J1125" s="7"/>
      <c r="K1125" s="13"/>
    </row>
    <row r="1126" spans="2:11" s="6" customFormat="1" ht="12" customHeight="1" x14ac:dyDescent="0.35">
      <c r="B1126" s="136"/>
      <c r="C1126" s="40"/>
      <c r="D1126" s="40"/>
      <c r="E1126" s="40"/>
      <c r="F1126" s="36"/>
      <c r="G1126" s="38"/>
      <c r="H1126" s="363"/>
      <c r="I1126" s="307"/>
      <c r="J1126" s="7"/>
      <c r="K1126" s="13"/>
    </row>
    <row r="1127" spans="2:11" s="6" customFormat="1" ht="26" customHeight="1" x14ac:dyDescent="0.35">
      <c r="B1127" s="136" t="s">
        <v>580</v>
      </c>
      <c r="C1127" s="190" t="s">
        <v>537</v>
      </c>
      <c r="D1127" s="40"/>
      <c r="E1127" s="40" t="s">
        <v>550</v>
      </c>
      <c r="F1127" s="36" t="s">
        <v>219</v>
      </c>
      <c r="G1127" s="38">
        <v>20</v>
      </c>
      <c r="H1127" s="363"/>
      <c r="I1127" s="307">
        <f>H1127*G1127</f>
        <v>0</v>
      </c>
      <c r="J1127" s="7"/>
      <c r="K1127" s="13"/>
    </row>
    <row r="1128" spans="2:11" s="6" customFormat="1" ht="12" customHeight="1" x14ac:dyDescent="0.35">
      <c r="B1128" s="136"/>
      <c r="C1128" s="40"/>
      <c r="D1128" s="40"/>
      <c r="E1128" s="40"/>
      <c r="F1128" s="36"/>
      <c r="G1128" s="38"/>
      <c r="H1128" s="363"/>
      <c r="I1128" s="307"/>
      <c r="J1128" s="7"/>
      <c r="K1128" s="13"/>
    </row>
    <row r="1129" spans="2:11" s="6" customFormat="1" ht="25" customHeight="1" x14ac:dyDescent="0.35">
      <c r="B1129" s="136" t="s">
        <v>581</v>
      </c>
      <c r="C1129" s="190" t="s">
        <v>537</v>
      </c>
      <c r="D1129" s="40"/>
      <c r="E1129" s="40" t="s">
        <v>551</v>
      </c>
      <c r="F1129" s="36" t="s">
        <v>219</v>
      </c>
      <c r="G1129" s="38">
        <v>3</v>
      </c>
      <c r="H1129" s="363"/>
      <c r="I1129" s="307">
        <f>H1129*G1129</f>
        <v>0</v>
      </c>
      <c r="J1129" s="7"/>
      <c r="K1129" s="13"/>
    </row>
    <row r="1130" spans="2:11" s="6" customFormat="1" ht="12" customHeight="1" x14ac:dyDescent="0.35">
      <c r="B1130" s="136"/>
      <c r="C1130" s="40"/>
      <c r="D1130" s="40"/>
      <c r="E1130" s="40"/>
      <c r="F1130" s="36"/>
      <c r="G1130" s="38"/>
      <c r="H1130" s="363"/>
      <c r="I1130" s="307"/>
      <c r="J1130" s="7"/>
      <c r="K1130" s="13"/>
    </row>
    <row r="1131" spans="2:11" s="6" customFormat="1" ht="38" customHeight="1" x14ac:dyDescent="0.35">
      <c r="B1131" s="136" t="s">
        <v>582</v>
      </c>
      <c r="C1131" s="190" t="s">
        <v>537</v>
      </c>
      <c r="D1131" s="40"/>
      <c r="E1131" s="40" t="s">
        <v>552</v>
      </c>
      <c r="F1131" s="36" t="s">
        <v>226</v>
      </c>
      <c r="G1131" s="38">
        <v>80</v>
      </c>
      <c r="H1131" s="363"/>
      <c r="I1131" s="307">
        <f>H1131*G1131</f>
        <v>0</v>
      </c>
      <c r="J1131" s="7"/>
      <c r="K1131" s="13"/>
    </row>
    <row r="1132" spans="2:11" s="6" customFormat="1" ht="12" customHeight="1" x14ac:dyDescent="0.35">
      <c r="B1132" s="136"/>
      <c r="C1132" s="40"/>
      <c r="D1132" s="40"/>
      <c r="E1132" s="40"/>
      <c r="F1132" s="36"/>
      <c r="G1132" s="38"/>
      <c r="H1132" s="363"/>
      <c r="I1132" s="307"/>
      <c r="J1132" s="7"/>
      <c r="K1132" s="13"/>
    </row>
    <row r="1133" spans="2:11" s="6" customFormat="1" ht="26" customHeight="1" x14ac:dyDescent="0.35">
      <c r="B1133" s="136" t="s">
        <v>583</v>
      </c>
      <c r="C1133" s="190" t="s">
        <v>537</v>
      </c>
      <c r="D1133" s="40"/>
      <c r="E1133" s="40" t="s">
        <v>553</v>
      </c>
      <c r="F1133" s="36" t="s">
        <v>212</v>
      </c>
      <c r="G1133" s="38">
        <v>40</v>
      </c>
      <c r="H1133" s="363"/>
      <c r="I1133" s="307">
        <f>H1133*G1133</f>
        <v>0</v>
      </c>
      <c r="J1133" s="7"/>
      <c r="K1133" s="13"/>
    </row>
    <row r="1134" spans="2:11" s="6" customFormat="1" ht="12" customHeight="1" x14ac:dyDescent="0.35">
      <c r="B1134" s="136"/>
      <c r="C1134" s="40"/>
      <c r="D1134" s="40"/>
      <c r="E1134" s="40"/>
      <c r="F1134" s="36"/>
      <c r="G1134" s="38"/>
      <c r="H1134" s="363"/>
      <c r="I1134" s="307"/>
      <c r="J1134" s="7"/>
      <c r="K1134" s="13"/>
    </row>
    <row r="1135" spans="2:11" s="6" customFormat="1" ht="26" customHeight="1" x14ac:dyDescent="0.35">
      <c r="B1135" s="136" t="s">
        <v>584</v>
      </c>
      <c r="C1135" s="190" t="s">
        <v>537</v>
      </c>
      <c r="D1135" s="40"/>
      <c r="E1135" s="40" t="s">
        <v>554</v>
      </c>
      <c r="F1135" s="36" t="s">
        <v>219</v>
      </c>
      <c r="G1135" s="38">
        <v>3</v>
      </c>
      <c r="H1135" s="363"/>
      <c r="I1135" s="307">
        <f>H1135*G1135</f>
        <v>0</v>
      </c>
      <c r="J1135" s="7"/>
      <c r="K1135" s="13"/>
    </row>
    <row r="1136" spans="2:11" s="6" customFormat="1" ht="12" customHeight="1" x14ac:dyDescent="0.35">
      <c r="B1136" s="136"/>
      <c r="C1136" s="40"/>
      <c r="D1136" s="40"/>
      <c r="E1136" s="40"/>
      <c r="F1136" s="36"/>
      <c r="G1136" s="38"/>
      <c r="H1136" s="363"/>
      <c r="I1136" s="307"/>
      <c r="J1136" s="7"/>
      <c r="K1136" s="13"/>
    </row>
    <row r="1137" spans="1:11" s="6" customFormat="1" ht="12" customHeight="1" x14ac:dyDescent="0.35">
      <c r="B1137" s="136" t="s">
        <v>585</v>
      </c>
      <c r="C1137" s="190" t="s">
        <v>537</v>
      </c>
      <c r="D1137" s="40"/>
      <c r="E1137" s="40" t="s">
        <v>555</v>
      </c>
      <c r="F1137" s="36" t="s">
        <v>219</v>
      </c>
      <c r="G1137" s="38">
        <v>3</v>
      </c>
      <c r="H1137" s="363"/>
      <c r="I1137" s="307">
        <f>H1137*G1137</f>
        <v>0</v>
      </c>
      <c r="J1137" s="7"/>
      <c r="K1137" s="13"/>
    </row>
    <row r="1138" spans="1:11" s="6" customFormat="1" ht="12" customHeight="1" x14ac:dyDescent="0.35">
      <c r="B1138" s="136"/>
      <c r="C1138" s="40"/>
      <c r="D1138" s="40"/>
      <c r="E1138" s="40"/>
      <c r="F1138" s="36"/>
      <c r="G1138" s="38"/>
      <c r="H1138" s="363"/>
      <c r="I1138" s="307"/>
      <c r="J1138" s="7"/>
      <c r="K1138" s="13"/>
    </row>
    <row r="1139" spans="1:11" s="6" customFormat="1" ht="41" customHeight="1" x14ac:dyDescent="0.35">
      <c r="B1139" s="136" t="s">
        <v>586</v>
      </c>
      <c r="C1139" s="190" t="s">
        <v>537</v>
      </c>
      <c r="D1139" s="40"/>
      <c r="E1139" s="40" t="s">
        <v>556</v>
      </c>
      <c r="F1139" s="36" t="s">
        <v>219</v>
      </c>
      <c r="G1139" s="38">
        <v>3</v>
      </c>
      <c r="H1139" s="363"/>
      <c r="I1139" s="307">
        <f>H1139*G1139</f>
        <v>0</v>
      </c>
      <c r="J1139" s="7"/>
      <c r="K1139" s="13"/>
    </row>
    <row r="1140" spans="1:11" s="6" customFormat="1" ht="12" customHeight="1" x14ac:dyDescent="0.35">
      <c r="B1140" s="136"/>
      <c r="C1140" s="191"/>
      <c r="D1140" s="40"/>
      <c r="E1140" s="40"/>
      <c r="F1140" s="36"/>
      <c r="G1140" s="38"/>
      <c r="H1140" s="26"/>
      <c r="I1140" s="307"/>
      <c r="J1140" s="7"/>
      <c r="K1140" s="13"/>
    </row>
    <row r="1141" spans="1:11" s="11" customFormat="1" ht="20" customHeight="1" x14ac:dyDescent="0.35">
      <c r="B1141" s="47" t="s">
        <v>65</v>
      </c>
      <c r="C1141" s="47"/>
      <c r="D1141" s="48"/>
      <c r="E1141" s="49"/>
      <c r="F1141" s="50"/>
      <c r="G1141" s="51"/>
      <c r="H1141" s="350"/>
      <c r="I1141" s="310">
        <f>SUM(I1096:I1140)</f>
        <v>0</v>
      </c>
      <c r="J1141" s="12"/>
      <c r="K1141" s="13"/>
    </row>
    <row r="1142" spans="1:11" s="11" customFormat="1" ht="20" customHeight="1" x14ac:dyDescent="0.25">
      <c r="B1142" s="52" t="s">
        <v>697</v>
      </c>
      <c r="C1142" s="53"/>
      <c r="D1142" s="54"/>
      <c r="E1142" s="55"/>
      <c r="F1142" s="56"/>
      <c r="G1142" s="57"/>
      <c r="H1142" s="351"/>
      <c r="I1142" s="311"/>
      <c r="J1142" s="12"/>
    </row>
    <row r="1143" spans="1:11" s="1" customFormat="1" ht="15" customHeight="1" x14ac:dyDescent="0.3">
      <c r="B1143" s="58" t="s">
        <v>698</v>
      </c>
      <c r="C1143" s="68"/>
      <c r="D1143" s="68"/>
      <c r="E1143" s="68"/>
      <c r="F1143" s="69"/>
      <c r="G1143" s="70"/>
      <c r="H1143" s="355"/>
      <c r="I1143" s="313"/>
      <c r="J1143" s="2"/>
    </row>
    <row r="1144" spans="1:11" s="5" customFormat="1" ht="15" customHeight="1" x14ac:dyDescent="0.3">
      <c r="B1144" s="64" t="s">
        <v>569</v>
      </c>
      <c r="C1144" s="65"/>
      <c r="D1144" s="65"/>
      <c r="E1144" s="65"/>
      <c r="F1144" s="66"/>
      <c r="G1144" s="67"/>
      <c r="H1144" s="353"/>
      <c r="I1144" s="303"/>
      <c r="J1144" s="4"/>
      <c r="K1144" s="13"/>
    </row>
    <row r="1145" spans="1:11" s="6" customFormat="1" ht="63.5" customHeight="1" x14ac:dyDescent="0.35">
      <c r="B1145" s="32" t="s">
        <v>0</v>
      </c>
      <c r="C1145" s="32" t="s">
        <v>1</v>
      </c>
      <c r="D1145" s="32" t="s">
        <v>2</v>
      </c>
      <c r="E1145" s="32" t="s">
        <v>3</v>
      </c>
      <c r="F1145" s="32" t="s">
        <v>4</v>
      </c>
      <c r="G1145" s="33" t="s">
        <v>5</v>
      </c>
      <c r="H1145" s="354" t="s">
        <v>6</v>
      </c>
      <c r="I1145" s="312" t="s">
        <v>7</v>
      </c>
      <c r="J1145" s="7"/>
      <c r="K1145" s="13"/>
    </row>
    <row r="1146" spans="1:11" s="11" customFormat="1" ht="20" customHeight="1" x14ac:dyDescent="0.35">
      <c r="B1146" s="47" t="s">
        <v>66</v>
      </c>
      <c r="C1146" s="47"/>
      <c r="D1146" s="48"/>
      <c r="E1146" s="49"/>
      <c r="F1146" s="50"/>
      <c r="G1146" s="51"/>
      <c r="H1146" s="350"/>
      <c r="I1146" s="310">
        <f>I1141</f>
        <v>0</v>
      </c>
      <c r="J1146" s="12"/>
      <c r="K1146" s="13"/>
    </row>
    <row r="1147" spans="1:11" s="6" customFormat="1" ht="11.5" x14ac:dyDescent="0.35">
      <c r="A1147" s="6">
        <v>916</v>
      </c>
      <c r="B1147" s="34"/>
      <c r="C1147" s="37"/>
      <c r="D1147" s="36"/>
      <c r="E1147" s="37"/>
      <c r="F1147" s="46"/>
      <c r="G1147" s="38"/>
      <c r="H1147" s="26"/>
      <c r="I1147" s="307"/>
      <c r="J1147" s="7"/>
      <c r="K1147" s="13"/>
    </row>
    <row r="1148" spans="1:11" s="6" customFormat="1" ht="26" customHeight="1" x14ac:dyDescent="0.35">
      <c r="B1148" s="39" t="s">
        <v>587</v>
      </c>
      <c r="C1148" s="190" t="s">
        <v>537</v>
      </c>
      <c r="D1148" s="40"/>
      <c r="E1148" s="40" t="s">
        <v>557</v>
      </c>
      <c r="F1148" s="36" t="s">
        <v>219</v>
      </c>
      <c r="G1148" s="38">
        <v>3</v>
      </c>
      <c r="H1148" s="363"/>
      <c r="I1148" s="307">
        <f>H1148*G1148</f>
        <v>0</v>
      </c>
      <c r="J1148" s="7"/>
      <c r="K1148" s="13"/>
    </row>
    <row r="1149" spans="1:11" s="6" customFormat="1" ht="12" customHeight="1" x14ac:dyDescent="0.35">
      <c r="B1149" s="39"/>
      <c r="C1149" s="191"/>
      <c r="D1149" s="40"/>
      <c r="E1149" s="40"/>
      <c r="F1149" s="36"/>
      <c r="G1149" s="38"/>
      <c r="H1149" s="363"/>
      <c r="I1149" s="307"/>
      <c r="J1149" s="7"/>
      <c r="K1149" s="13"/>
    </row>
    <row r="1150" spans="1:11" s="6" customFormat="1" ht="12" customHeight="1" x14ac:dyDescent="0.35">
      <c r="B1150" s="39" t="s">
        <v>588</v>
      </c>
      <c r="C1150" s="190" t="s">
        <v>17</v>
      </c>
      <c r="D1150" s="40"/>
      <c r="E1150" s="40" t="s">
        <v>558</v>
      </c>
      <c r="F1150" s="36"/>
      <c r="G1150" s="38"/>
      <c r="H1150" s="363"/>
      <c r="I1150" s="307"/>
      <c r="J1150" s="7"/>
      <c r="K1150" s="13"/>
    </row>
    <row r="1151" spans="1:11" s="6" customFormat="1" ht="12" customHeight="1" x14ac:dyDescent="0.35">
      <c r="B1151" s="39"/>
      <c r="C1151" s="191"/>
      <c r="D1151" s="40"/>
      <c r="E1151" s="40"/>
      <c r="F1151" s="36"/>
      <c r="G1151" s="38"/>
      <c r="H1151" s="363"/>
      <c r="I1151" s="307"/>
      <c r="J1151" s="7"/>
      <c r="K1151" s="13"/>
    </row>
    <row r="1152" spans="1:11" s="6" customFormat="1" ht="12" customHeight="1" x14ac:dyDescent="0.35">
      <c r="B1152" s="39" t="s">
        <v>589</v>
      </c>
      <c r="C1152" s="191" t="s">
        <v>559</v>
      </c>
      <c r="D1152" s="40"/>
      <c r="E1152" s="40" t="s">
        <v>560</v>
      </c>
      <c r="F1152" s="36" t="s">
        <v>219</v>
      </c>
      <c r="G1152" s="38">
        <f>G1109+G1113+G1117+G1121+G1123+G1125+G1127+G1129+G1135+G1137+G1139+G1148</f>
        <v>56</v>
      </c>
      <c r="H1152" s="363"/>
      <c r="I1152" s="307">
        <f>H1152*G1152</f>
        <v>0</v>
      </c>
      <c r="J1152" s="7"/>
      <c r="K1152" s="13"/>
    </row>
    <row r="1153" spans="1:11" s="6" customFormat="1" ht="12" customHeight="1" x14ac:dyDescent="0.35">
      <c r="B1153" s="39"/>
      <c r="C1153" s="191"/>
      <c r="D1153" s="40"/>
      <c r="E1153" s="40"/>
      <c r="F1153" s="36"/>
      <c r="G1153" s="38"/>
      <c r="H1153" s="363"/>
      <c r="I1153" s="307"/>
      <c r="J1153" s="7"/>
      <c r="K1153" s="13"/>
    </row>
    <row r="1154" spans="1:11" s="6" customFormat="1" ht="12" customHeight="1" x14ac:dyDescent="0.35">
      <c r="B1154" s="39" t="s">
        <v>590</v>
      </c>
      <c r="C1154" s="191" t="s">
        <v>48</v>
      </c>
      <c r="D1154" s="40"/>
      <c r="E1154" s="40" t="s">
        <v>561</v>
      </c>
      <c r="F1154" s="36" t="s">
        <v>219</v>
      </c>
      <c r="G1154" s="38">
        <f>G1152</f>
        <v>56</v>
      </c>
      <c r="H1154" s="363"/>
      <c r="I1154" s="307">
        <f>H1154*G1154</f>
        <v>0</v>
      </c>
      <c r="J1154" s="7"/>
      <c r="K1154" s="13"/>
    </row>
    <row r="1155" spans="1:11" s="6" customFormat="1" ht="12" customHeight="1" x14ac:dyDescent="0.35">
      <c r="B1155" s="39"/>
      <c r="C1155" s="191"/>
      <c r="D1155" s="40"/>
      <c r="E1155" s="40"/>
      <c r="F1155" s="36"/>
      <c r="G1155" s="38"/>
      <c r="H1155" s="363"/>
      <c r="I1155" s="307"/>
      <c r="J1155" s="7"/>
      <c r="K1155" s="13"/>
    </row>
    <row r="1156" spans="1:11" s="6" customFormat="1" ht="12" customHeight="1" x14ac:dyDescent="0.35">
      <c r="B1156" s="39" t="s">
        <v>591</v>
      </c>
      <c r="C1156" s="191" t="s">
        <v>264</v>
      </c>
      <c r="D1156" s="40"/>
      <c r="E1156" s="40" t="s">
        <v>562</v>
      </c>
      <c r="F1156" s="36"/>
      <c r="G1156" s="38"/>
      <c r="H1156" s="363"/>
      <c r="I1156" s="307"/>
      <c r="J1156" s="7"/>
      <c r="K1156" s="13"/>
    </row>
    <row r="1157" spans="1:11" s="6" customFormat="1" ht="12" customHeight="1" x14ac:dyDescent="0.35">
      <c r="B1157" s="39"/>
      <c r="C1157" s="191"/>
      <c r="D1157" s="40"/>
      <c r="E1157" s="40"/>
      <c r="F1157" s="36"/>
      <c r="G1157" s="38"/>
      <c r="H1157" s="363"/>
      <c r="I1157" s="307"/>
      <c r="J1157" s="7"/>
      <c r="K1157" s="13"/>
    </row>
    <row r="1158" spans="1:11" s="6" customFormat="1" ht="25" customHeight="1" x14ac:dyDescent="0.35">
      <c r="B1158" s="39" t="s">
        <v>592</v>
      </c>
      <c r="C1158" s="191" t="s">
        <v>563</v>
      </c>
      <c r="D1158" s="40"/>
      <c r="E1158" s="40" t="s">
        <v>564</v>
      </c>
      <c r="F1158" s="36" t="s">
        <v>219</v>
      </c>
      <c r="G1158" s="38">
        <v>3</v>
      </c>
      <c r="H1158" s="363"/>
      <c r="I1158" s="307">
        <f>H1158*G1158</f>
        <v>0</v>
      </c>
      <c r="J1158" s="7"/>
      <c r="K1158" s="13"/>
    </row>
    <row r="1159" spans="1:11" s="6" customFormat="1" ht="14" customHeight="1" x14ac:dyDescent="0.35">
      <c r="B1159" s="97"/>
      <c r="C1159" s="192"/>
      <c r="D1159" s="97"/>
      <c r="E1159" s="97"/>
      <c r="F1159" s="98"/>
      <c r="G1159" s="171"/>
      <c r="H1159" s="362"/>
      <c r="I1159" s="327"/>
      <c r="J1159" s="7"/>
      <c r="K1159" s="13"/>
    </row>
    <row r="1160" spans="1:11" s="11" customFormat="1" ht="20" customHeight="1" x14ac:dyDescent="0.35">
      <c r="B1160" s="47" t="s">
        <v>186</v>
      </c>
      <c r="C1160" s="47"/>
      <c r="D1160" s="48"/>
      <c r="E1160" s="49"/>
      <c r="F1160" s="50"/>
      <c r="G1160" s="51"/>
      <c r="H1160" s="350"/>
      <c r="I1160" s="310">
        <f>SUM(I1146:I1159)</f>
        <v>0</v>
      </c>
      <c r="J1160" s="12"/>
      <c r="K1160" s="13"/>
    </row>
    <row r="1161" spans="1:11" s="11" customFormat="1" ht="20" customHeight="1" x14ac:dyDescent="0.25">
      <c r="B1161" s="52" t="s">
        <v>697</v>
      </c>
      <c r="C1161" s="53"/>
      <c r="D1161" s="54"/>
      <c r="E1161" s="55"/>
      <c r="F1161" s="56"/>
      <c r="G1161" s="57"/>
      <c r="H1161" s="351"/>
      <c r="I1161" s="311"/>
      <c r="J1161" s="12"/>
      <c r="K1161" s="13"/>
    </row>
    <row r="1162" spans="1:11" s="1" customFormat="1" ht="15" customHeight="1" x14ac:dyDescent="0.3">
      <c r="B1162" s="58" t="s">
        <v>698</v>
      </c>
      <c r="C1162" s="68"/>
      <c r="D1162" s="68"/>
      <c r="E1162" s="68"/>
      <c r="F1162" s="69"/>
      <c r="G1162" s="70"/>
      <c r="H1162" s="355"/>
      <c r="I1162" s="313"/>
      <c r="J1162" s="2"/>
      <c r="K1162" s="13"/>
    </row>
    <row r="1163" spans="1:11" s="5" customFormat="1" ht="15" customHeight="1" x14ac:dyDescent="0.3">
      <c r="B1163" s="64" t="s">
        <v>593</v>
      </c>
      <c r="C1163" s="65"/>
      <c r="D1163" s="65"/>
      <c r="E1163" s="65"/>
      <c r="F1163" s="66"/>
      <c r="G1163" s="67"/>
      <c r="H1163" s="353"/>
      <c r="I1163" s="303"/>
      <c r="J1163" s="4"/>
      <c r="K1163" s="13"/>
    </row>
    <row r="1164" spans="1:11" s="6" customFormat="1" ht="63.5" customHeight="1" x14ac:dyDescent="0.35">
      <c r="B1164" s="32" t="s">
        <v>0</v>
      </c>
      <c r="C1164" s="32" t="s">
        <v>1</v>
      </c>
      <c r="D1164" s="32" t="s">
        <v>2</v>
      </c>
      <c r="E1164" s="32" t="s">
        <v>3</v>
      </c>
      <c r="F1164" s="32" t="s">
        <v>4</v>
      </c>
      <c r="G1164" s="33" t="s">
        <v>5</v>
      </c>
      <c r="H1164" s="354" t="s">
        <v>6</v>
      </c>
      <c r="I1164" s="312" t="s">
        <v>7</v>
      </c>
      <c r="J1164" s="7"/>
      <c r="K1164" s="13"/>
    </row>
    <row r="1165" spans="1:11" s="6" customFormat="1" ht="11.5" x14ac:dyDescent="0.35">
      <c r="A1165" s="6">
        <v>916</v>
      </c>
      <c r="B1165" s="34"/>
      <c r="C1165" s="37"/>
      <c r="D1165" s="36"/>
      <c r="E1165" s="37"/>
      <c r="F1165" s="46"/>
      <c r="G1165" s="38"/>
      <c r="H1165" s="26"/>
      <c r="I1165" s="307"/>
      <c r="J1165" s="7"/>
      <c r="K1165" s="13"/>
    </row>
    <row r="1166" spans="1:11" s="6" customFormat="1" ht="25" customHeight="1" x14ac:dyDescent="0.35">
      <c r="B1166" s="34" t="s">
        <v>594</v>
      </c>
      <c r="C1166" s="185" t="s">
        <v>565</v>
      </c>
      <c r="D1166" s="40"/>
      <c r="E1166" s="40" t="s">
        <v>595</v>
      </c>
      <c r="F1166" s="36"/>
      <c r="G1166" s="38"/>
      <c r="H1166" s="26"/>
      <c r="I1166" s="307"/>
      <c r="J1166" s="7"/>
      <c r="K1166" s="13"/>
    </row>
    <row r="1167" spans="1:11" s="6" customFormat="1" ht="12" customHeight="1" x14ac:dyDescent="0.35">
      <c r="B1167" s="34"/>
      <c r="C1167" s="40"/>
      <c r="D1167" s="40"/>
      <c r="E1167" s="40"/>
      <c r="F1167" s="36"/>
      <c r="G1167" s="38"/>
      <c r="H1167" s="26"/>
      <c r="I1167" s="307"/>
      <c r="J1167" s="7"/>
      <c r="K1167" s="13"/>
    </row>
    <row r="1168" spans="1:11" s="6" customFormat="1" ht="11.5" x14ac:dyDescent="0.35">
      <c r="B1168" s="34" t="s">
        <v>596</v>
      </c>
      <c r="C1168" s="40" t="s">
        <v>195</v>
      </c>
      <c r="D1168" s="40"/>
      <c r="E1168" s="40" t="s">
        <v>534</v>
      </c>
      <c r="F1168" s="36"/>
      <c r="G1168" s="38"/>
      <c r="H1168" s="26"/>
      <c r="I1168" s="307"/>
      <c r="J1168" s="7"/>
      <c r="K1168" s="13"/>
    </row>
    <row r="1169" spans="1:11" s="6" customFormat="1" ht="12" customHeight="1" x14ac:dyDescent="0.35">
      <c r="B1169" s="34"/>
      <c r="C1169" s="40"/>
      <c r="D1169" s="40"/>
      <c r="E1169" s="40"/>
      <c r="F1169" s="36"/>
      <c r="G1169" s="38"/>
      <c r="H1169" s="26"/>
      <c r="I1169" s="307"/>
      <c r="J1169" s="7"/>
      <c r="K1169" s="13"/>
    </row>
    <row r="1170" spans="1:11" s="6" customFormat="1" ht="23" x14ac:dyDescent="0.35">
      <c r="B1170" s="34"/>
      <c r="C1170" s="40"/>
      <c r="D1170" s="40"/>
      <c r="E1170" s="40" t="s">
        <v>655</v>
      </c>
      <c r="F1170" s="46"/>
      <c r="G1170" s="38"/>
      <c r="H1170" s="26"/>
      <c r="I1170" s="307"/>
      <c r="J1170" s="7"/>
      <c r="K1170" s="13"/>
    </row>
    <row r="1171" spans="1:11" s="6" customFormat="1" ht="12" customHeight="1" x14ac:dyDescent="0.35">
      <c r="B1171" s="34"/>
      <c r="C1171" s="40"/>
      <c r="D1171" s="40"/>
      <c r="E1171" s="40"/>
      <c r="F1171" s="36"/>
      <c r="G1171" s="38"/>
      <c r="H1171" s="26"/>
      <c r="I1171" s="307"/>
      <c r="J1171" s="7"/>
      <c r="K1171" s="13"/>
    </row>
    <row r="1172" spans="1:11" s="6" customFormat="1" ht="33" customHeight="1" x14ac:dyDescent="0.35">
      <c r="B1172" s="34" t="s">
        <v>597</v>
      </c>
      <c r="C1172" s="40"/>
      <c r="D1172" s="40"/>
      <c r="E1172" s="40" t="s">
        <v>566</v>
      </c>
      <c r="F1172" s="46" t="s">
        <v>226</v>
      </c>
      <c r="G1172" s="38">
        <v>200</v>
      </c>
      <c r="H1172" s="363"/>
      <c r="I1172" s="307">
        <f>H1172*G1172</f>
        <v>0</v>
      </c>
      <c r="J1172" s="7"/>
      <c r="K1172" s="13"/>
    </row>
    <row r="1173" spans="1:11" s="11" customFormat="1" ht="20" customHeight="1" x14ac:dyDescent="0.35">
      <c r="B1173" s="47" t="s">
        <v>186</v>
      </c>
      <c r="C1173" s="47"/>
      <c r="D1173" s="48"/>
      <c r="E1173" s="49"/>
      <c r="F1173" s="50"/>
      <c r="G1173" s="51"/>
      <c r="H1173" s="350"/>
      <c r="I1173" s="310">
        <f>SUM(I1165:I1172)</f>
        <v>0</v>
      </c>
      <c r="J1173" s="12"/>
      <c r="K1173" s="13"/>
    </row>
    <row r="1174" spans="1:11" s="11" customFormat="1" ht="20" customHeight="1" x14ac:dyDescent="0.25">
      <c r="B1174" s="52" t="s">
        <v>697</v>
      </c>
      <c r="C1174" s="53"/>
      <c r="D1174" s="54"/>
      <c r="E1174" s="55"/>
      <c r="F1174" s="56"/>
      <c r="G1174" s="57"/>
      <c r="H1174" s="351"/>
      <c r="I1174" s="311"/>
      <c r="J1174" s="12"/>
      <c r="K1174" s="13"/>
    </row>
    <row r="1175" spans="1:11" s="1" customFormat="1" ht="15" customHeight="1" x14ac:dyDescent="0.3">
      <c r="B1175" s="58" t="s">
        <v>698</v>
      </c>
      <c r="C1175" s="68"/>
      <c r="D1175" s="68"/>
      <c r="E1175" s="68"/>
      <c r="F1175" s="69"/>
      <c r="G1175" s="70"/>
      <c r="H1175" s="355"/>
      <c r="I1175" s="313"/>
      <c r="J1175" s="2"/>
      <c r="K1175" s="13"/>
    </row>
    <row r="1176" spans="1:11" s="5" customFormat="1" ht="15" customHeight="1" x14ac:dyDescent="0.3">
      <c r="B1176" s="64" t="s">
        <v>600</v>
      </c>
      <c r="C1176" s="65"/>
      <c r="D1176" s="65"/>
      <c r="E1176" s="65"/>
      <c r="F1176" s="66"/>
      <c r="G1176" s="67"/>
      <c r="H1176" s="374"/>
      <c r="I1176" s="321"/>
      <c r="J1176" s="4"/>
      <c r="K1176" s="13"/>
    </row>
    <row r="1177" spans="1:11" s="6" customFormat="1" ht="63.5" customHeight="1" x14ac:dyDescent="0.35">
      <c r="B1177" s="32" t="s">
        <v>0</v>
      </c>
      <c r="C1177" s="32" t="s">
        <v>1</v>
      </c>
      <c r="D1177" s="32" t="s">
        <v>2</v>
      </c>
      <c r="E1177" s="32" t="s">
        <v>3</v>
      </c>
      <c r="F1177" s="32" t="s">
        <v>4</v>
      </c>
      <c r="G1177" s="33" t="s">
        <v>5</v>
      </c>
      <c r="H1177" s="354" t="s">
        <v>6</v>
      </c>
      <c r="I1177" s="312" t="s">
        <v>7</v>
      </c>
      <c r="J1177" s="7"/>
      <c r="K1177" s="13"/>
    </row>
    <row r="1178" spans="1:11" s="6" customFormat="1" ht="11.5" x14ac:dyDescent="0.35">
      <c r="A1178" s="6">
        <v>916</v>
      </c>
      <c r="B1178" s="34"/>
      <c r="C1178" s="37"/>
      <c r="D1178" s="36"/>
      <c r="E1178" s="37"/>
      <c r="F1178" s="46"/>
      <c r="G1178" s="38"/>
      <c r="H1178" s="26"/>
      <c r="I1178" s="307"/>
      <c r="J1178" s="7"/>
      <c r="K1178" s="13"/>
    </row>
    <row r="1179" spans="1:11" s="6" customFormat="1" ht="25" customHeight="1" x14ac:dyDescent="0.35">
      <c r="B1179" s="34" t="s">
        <v>599</v>
      </c>
      <c r="C1179" s="185" t="s">
        <v>601</v>
      </c>
      <c r="D1179" s="40"/>
      <c r="E1179" s="40" t="s">
        <v>602</v>
      </c>
      <c r="F1179" s="36"/>
      <c r="G1179" s="38"/>
      <c r="H1179" s="27"/>
      <c r="I1179" s="326"/>
      <c r="J1179" s="7"/>
      <c r="K1179" s="13"/>
    </row>
    <row r="1180" spans="1:11" s="6" customFormat="1" ht="12" customHeight="1" x14ac:dyDescent="0.35">
      <c r="B1180" s="34"/>
      <c r="C1180" s="40"/>
      <c r="D1180" s="40"/>
      <c r="E1180" s="40"/>
      <c r="F1180" s="36"/>
      <c r="G1180" s="38"/>
      <c r="H1180" s="27"/>
      <c r="I1180" s="326"/>
      <c r="J1180" s="7"/>
      <c r="K1180" s="13"/>
    </row>
    <row r="1181" spans="1:11" s="6" customFormat="1" ht="11.5" x14ac:dyDescent="0.35">
      <c r="B1181" s="34" t="s">
        <v>603</v>
      </c>
      <c r="C1181" s="39" t="s">
        <v>386</v>
      </c>
      <c r="D1181" s="39"/>
      <c r="E1181" s="39" t="s">
        <v>604</v>
      </c>
      <c r="F1181" s="75"/>
      <c r="G1181" s="160"/>
      <c r="H1181" s="27"/>
      <c r="I1181" s="307"/>
      <c r="J1181" s="7"/>
      <c r="K1181" s="13"/>
    </row>
    <row r="1182" spans="1:11" s="6" customFormat="1" ht="12" customHeight="1" x14ac:dyDescent="0.35">
      <c r="B1182" s="34"/>
      <c r="C1182" s="39"/>
      <c r="D1182" s="39"/>
      <c r="E1182" s="39"/>
      <c r="F1182" s="75"/>
      <c r="G1182" s="160"/>
      <c r="H1182" s="27"/>
      <c r="I1182" s="326"/>
      <c r="J1182" s="7"/>
      <c r="K1182" s="13"/>
    </row>
    <row r="1183" spans="1:11" s="6" customFormat="1" x14ac:dyDescent="0.35">
      <c r="B1183" s="34" t="s">
        <v>605</v>
      </c>
      <c r="C1183" s="39" t="s">
        <v>606</v>
      </c>
      <c r="D1183" s="39"/>
      <c r="E1183" s="39" t="s">
        <v>607</v>
      </c>
      <c r="F1183" s="77" t="s">
        <v>226</v>
      </c>
      <c r="G1183" s="160">
        <v>10</v>
      </c>
      <c r="H1183" s="363"/>
      <c r="I1183" s="307">
        <f>H1183*G1183</f>
        <v>0</v>
      </c>
      <c r="J1183" s="7"/>
      <c r="K1183" s="13"/>
    </row>
    <row r="1184" spans="1:11" s="6" customFormat="1" ht="12" customHeight="1" x14ac:dyDescent="0.35">
      <c r="B1184" s="34"/>
      <c r="C1184" s="39"/>
      <c r="D1184" s="39"/>
      <c r="E1184" s="39"/>
      <c r="F1184" s="75"/>
      <c r="G1184" s="160"/>
      <c r="H1184" s="363"/>
      <c r="I1184" s="326"/>
      <c r="J1184" s="7"/>
      <c r="K1184" s="13"/>
    </row>
    <row r="1185" spans="2:11" s="6" customFormat="1" ht="12" customHeight="1" x14ac:dyDescent="0.35">
      <c r="B1185" s="34" t="s">
        <v>608</v>
      </c>
      <c r="C1185" s="39" t="s">
        <v>609</v>
      </c>
      <c r="D1185" s="39"/>
      <c r="E1185" s="39" t="s">
        <v>610</v>
      </c>
      <c r="F1185" s="77" t="s">
        <v>226</v>
      </c>
      <c r="G1185" s="160">
        <v>5</v>
      </c>
      <c r="H1185" s="363"/>
      <c r="I1185" s="307">
        <f>H1185*G1185</f>
        <v>0</v>
      </c>
      <c r="J1185" s="7"/>
      <c r="K1185" s="13"/>
    </row>
    <row r="1186" spans="2:11" s="6" customFormat="1" ht="12" customHeight="1" x14ac:dyDescent="0.35">
      <c r="B1186" s="34"/>
      <c r="C1186" s="39"/>
      <c r="D1186" s="39"/>
      <c r="E1186" s="39"/>
      <c r="F1186" s="77"/>
      <c r="G1186" s="160"/>
      <c r="H1186" s="363"/>
      <c r="I1186" s="326"/>
      <c r="J1186" s="7"/>
      <c r="K1186" s="13"/>
    </row>
    <row r="1187" spans="2:11" s="6" customFormat="1" ht="12" customHeight="1" x14ac:dyDescent="0.35">
      <c r="B1187" s="34" t="s">
        <v>611</v>
      </c>
      <c r="C1187" s="39" t="s">
        <v>11</v>
      </c>
      <c r="D1187" s="39"/>
      <c r="E1187" s="39" t="s">
        <v>612</v>
      </c>
      <c r="F1187" s="77"/>
      <c r="G1187" s="160"/>
      <c r="H1187" s="363"/>
      <c r="I1187" s="326"/>
      <c r="J1187" s="7"/>
      <c r="K1187" s="13"/>
    </row>
    <row r="1188" spans="2:11" s="6" customFormat="1" ht="12" customHeight="1" x14ac:dyDescent="0.35">
      <c r="B1188" s="34"/>
      <c r="C1188" s="39"/>
      <c r="D1188" s="39"/>
      <c r="E1188" s="39"/>
      <c r="F1188" s="77"/>
      <c r="G1188" s="160"/>
      <c r="H1188" s="363"/>
      <c r="I1188" s="326"/>
      <c r="J1188" s="7"/>
      <c r="K1188" s="13"/>
    </row>
    <row r="1189" spans="2:11" s="6" customFormat="1" ht="12" customHeight="1" x14ac:dyDescent="0.25">
      <c r="B1189" s="34" t="s">
        <v>613</v>
      </c>
      <c r="C1189" s="39" t="s">
        <v>614</v>
      </c>
      <c r="D1189" s="39"/>
      <c r="E1189" s="193" t="s">
        <v>616</v>
      </c>
      <c r="F1189" s="77" t="s">
        <v>219</v>
      </c>
      <c r="G1189" s="160">
        <v>2</v>
      </c>
      <c r="H1189" s="363"/>
      <c r="I1189" s="307">
        <f>H1189*G1189</f>
        <v>0</v>
      </c>
      <c r="J1189" s="7"/>
      <c r="K1189" s="13"/>
    </row>
    <row r="1190" spans="2:11" s="6" customFormat="1" ht="12" customHeight="1" x14ac:dyDescent="0.35">
      <c r="B1190" s="34"/>
      <c r="C1190" s="39"/>
      <c r="D1190" s="39"/>
      <c r="E1190" s="39"/>
      <c r="F1190" s="75"/>
      <c r="G1190" s="160"/>
      <c r="H1190" s="363"/>
      <c r="I1190" s="326"/>
      <c r="J1190" s="7"/>
      <c r="K1190" s="13"/>
    </row>
    <row r="1191" spans="2:11" s="6" customFormat="1" ht="12" customHeight="1" x14ac:dyDescent="0.35">
      <c r="B1191" s="34" t="s">
        <v>618</v>
      </c>
      <c r="C1191" s="39" t="s">
        <v>615</v>
      </c>
      <c r="D1191" s="39"/>
      <c r="E1191" s="39" t="s">
        <v>617</v>
      </c>
      <c r="F1191" s="77" t="s">
        <v>219</v>
      </c>
      <c r="G1191" s="160">
        <v>1</v>
      </c>
      <c r="H1191" s="363"/>
      <c r="I1191" s="307">
        <f>H1191*G1191</f>
        <v>0</v>
      </c>
      <c r="J1191" s="7"/>
      <c r="K1191" s="13"/>
    </row>
    <row r="1192" spans="2:11" s="6" customFormat="1" ht="12" customHeight="1" x14ac:dyDescent="0.35">
      <c r="B1192" s="34"/>
      <c r="C1192" s="39"/>
      <c r="D1192" s="39"/>
      <c r="E1192" s="39"/>
      <c r="F1192" s="77"/>
      <c r="G1192" s="160"/>
      <c r="H1192" s="363"/>
      <c r="I1192" s="326"/>
      <c r="J1192" s="7"/>
      <c r="K1192" s="13"/>
    </row>
    <row r="1193" spans="2:11" s="6" customFormat="1" ht="12" customHeight="1" x14ac:dyDescent="0.35">
      <c r="B1193" s="34" t="s">
        <v>619</v>
      </c>
      <c r="C1193" s="39" t="s">
        <v>54</v>
      </c>
      <c r="D1193" s="39"/>
      <c r="E1193" s="39" t="s">
        <v>620</v>
      </c>
      <c r="F1193" s="77"/>
      <c r="G1193" s="160"/>
      <c r="H1193" s="363"/>
      <c r="I1193" s="326"/>
      <c r="J1193" s="7"/>
      <c r="K1193" s="13"/>
    </row>
    <row r="1194" spans="2:11" s="6" customFormat="1" ht="12" customHeight="1" x14ac:dyDescent="0.35">
      <c r="B1194" s="34"/>
      <c r="C1194" s="39"/>
      <c r="D1194" s="39"/>
      <c r="E1194" s="39"/>
      <c r="F1194" s="77"/>
      <c r="G1194" s="160"/>
      <c r="H1194" s="363"/>
      <c r="I1194" s="326"/>
      <c r="J1194" s="7"/>
      <c r="K1194" s="13"/>
    </row>
    <row r="1195" spans="2:11" s="6" customFormat="1" ht="12" customHeight="1" x14ac:dyDescent="0.35">
      <c r="B1195" s="34" t="s">
        <v>621</v>
      </c>
      <c r="C1195" s="39" t="s">
        <v>58</v>
      </c>
      <c r="D1195" s="39"/>
      <c r="E1195" s="39" t="s">
        <v>622</v>
      </c>
      <c r="F1195" s="194" t="s">
        <v>181</v>
      </c>
      <c r="G1195" s="160">
        <v>20</v>
      </c>
      <c r="H1195" s="363"/>
      <c r="I1195" s="307">
        <f>H1195*G1195</f>
        <v>0</v>
      </c>
      <c r="J1195" s="7"/>
      <c r="K1195" s="13"/>
    </row>
    <row r="1196" spans="2:11" s="6" customFormat="1" ht="12" customHeight="1" x14ac:dyDescent="0.35">
      <c r="B1196" s="34"/>
      <c r="C1196" s="39"/>
      <c r="D1196" s="39"/>
      <c r="E1196" s="39"/>
      <c r="F1196" s="77"/>
      <c r="G1196" s="160"/>
      <c r="H1196" s="363"/>
      <c r="I1196" s="326"/>
      <c r="J1196" s="7"/>
      <c r="K1196" s="13"/>
    </row>
    <row r="1197" spans="2:11" s="6" customFormat="1" ht="12" customHeight="1" x14ac:dyDescent="0.35">
      <c r="B1197" s="34" t="s">
        <v>623</v>
      </c>
      <c r="C1197" s="39" t="s">
        <v>81</v>
      </c>
      <c r="D1197" s="39"/>
      <c r="E1197" s="39" t="s">
        <v>624</v>
      </c>
      <c r="F1197" s="77"/>
      <c r="G1197" s="160"/>
      <c r="H1197" s="363"/>
      <c r="I1197" s="326"/>
      <c r="J1197" s="7"/>
      <c r="K1197" s="13"/>
    </row>
    <row r="1198" spans="2:11" s="6" customFormat="1" ht="12" customHeight="1" x14ac:dyDescent="0.35">
      <c r="B1198" s="34"/>
      <c r="C1198" s="39"/>
      <c r="D1198" s="39"/>
      <c r="E1198" s="39"/>
      <c r="F1198" s="77"/>
      <c r="G1198" s="160"/>
      <c r="H1198" s="363"/>
      <c r="I1198" s="326"/>
      <c r="J1198" s="7"/>
      <c r="K1198" s="13"/>
    </row>
    <row r="1199" spans="2:11" s="6" customFormat="1" ht="12" customHeight="1" x14ac:dyDescent="0.25">
      <c r="B1199" s="34" t="s">
        <v>625</v>
      </c>
      <c r="C1199" s="39" t="s">
        <v>626</v>
      </c>
      <c r="D1199" s="39"/>
      <c r="E1199" s="189" t="s">
        <v>627</v>
      </c>
      <c r="F1199" s="194" t="s">
        <v>181</v>
      </c>
      <c r="G1199" s="160">
        <v>100</v>
      </c>
      <c r="H1199" s="363"/>
      <c r="I1199" s="307">
        <f>H1199*G1199</f>
        <v>0</v>
      </c>
      <c r="J1199" s="7"/>
      <c r="K1199" s="13"/>
    </row>
    <row r="1200" spans="2:11" s="6" customFormat="1" ht="12" customHeight="1" x14ac:dyDescent="0.25">
      <c r="B1200" s="34"/>
      <c r="C1200" s="39"/>
      <c r="D1200" s="39"/>
      <c r="E1200" s="189"/>
      <c r="F1200" s="83"/>
      <c r="G1200" s="160"/>
      <c r="H1200" s="363"/>
      <c r="I1200" s="326"/>
      <c r="J1200" s="7"/>
      <c r="K1200" s="13"/>
    </row>
    <row r="1201" spans="2:11" s="6" customFormat="1" ht="12" customHeight="1" x14ac:dyDescent="0.25">
      <c r="B1201" s="34" t="s">
        <v>630</v>
      </c>
      <c r="C1201" s="39" t="s">
        <v>629</v>
      </c>
      <c r="D1201" s="39"/>
      <c r="E1201" s="189" t="s">
        <v>628</v>
      </c>
      <c r="F1201" s="194" t="s">
        <v>181</v>
      </c>
      <c r="G1201" s="160">
        <v>50</v>
      </c>
      <c r="H1201" s="363"/>
      <c r="I1201" s="307">
        <f>H1201*G1201</f>
        <v>0</v>
      </c>
      <c r="J1201" s="7"/>
      <c r="K1201" s="13"/>
    </row>
    <row r="1202" spans="2:11" s="6" customFormat="1" ht="12" customHeight="1" x14ac:dyDescent="0.35">
      <c r="B1202" s="34"/>
      <c r="C1202" s="39"/>
      <c r="D1202" s="39"/>
      <c r="E1202" s="39"/>
      <c r="F1202" s="77"/>
      <c r="G1202" s="160"/>
      <c r="H1202" s="363"/>
      <c r="I1202" s="326"/>
      <c r="J1202" s="7"/>
      <c r="K1202" s="13"/>
    </row>
    <row r="1203" spans="2:11" s="6" customFormat="1" ht="24" customHeight="1" x14ac:dyDescent="0.35">
      <c r="B1203" s="34" t="s">
        <v>631</v>
      </c>
      <c r="C1203" s="39" t="s">
        <v>632</v>
      </c>
      <c r="D1203" s="39"/>
      <c r="E1203" s="195" t="s">
        <v>633</v>
      </c>
      <c r="F1203" s="194"/>
      <c r="G1203" s="160"/>
      <c r="H1203" s="363"/>
      <c r="I1203" s="326"/>
      <c r="J1203" s="7"/>
      <c r="K1203" s="13"/>
    </row>
    <row r="1204" spans="2:11" s="6" customFormat="1" ht="12" customHeight="1" x14ac:dyDescent="0.35">
      <c r="B1204" s="34"/>
      <c r="C1204" s="39"/>
      <c r="D1204" s="39"/>
      <c r="E1204" s="39"/>
      <c r="F1204" s="77"/>
      <c r="G1204" s="160"/>
      <c r="H1204" s="363"/>
      <c r="I1204" s="326"/>
      <c r="J1204" s="7"/>
      <c r="K1204" s="13"/>
    </row>
    <row r="1205" spans="2:11" s="6" customFormat="1" ht="12" customHeight="1" x14ac:dyDescent="0.35">
      <c r="B1205" s="34" t="s">
        <v>635</v>
      </c>
      <c r="C1205" s="39"/>
      <c r="D1205" s="39"/>
      <c r="E1205" s="39" t="s">
        <v>634</v>
      </c>
      <c r="F1205" s="194" t="s">
        <v>181</v>
      </c>
      <c r="G1205" s="160">
        <v>30</v>
      </c>
      <c r="H1205" s="363"/>
      <c r="I1205" s="307">
        <f>H1205*G1205</f>
        <v>0</v>
      </c>
      <c r="J1205" s="7"/>
      <c r="K1205" s="13"/>
    </row>
    <row r="1206" spans="2:11" s="6" customFormat="1" ht="12" customHeight="1" x14ac:dyDescent="0.35">
      <c r="B1206" s="34"/>
      <c r="C1206" s="39"/>
      <c r="D1206" s="39"/>
      <c r="E1206" s="39"/>
      <c r="F1206" s="77"/>
      <c r="G1206" s="160"/>
      <c r="H1206" s="363"/>
      <c r="I1206" s="326"/>
      <c r="J1206" s="7"/>
      <c r="K1206" s="13"/>
    </row>
    <row r="1207" spans="2:11" s="6" customFormat="1" ht="12" customHeight="1" x14ac:dyDescent="0.35">
      <c r="B1207" s="34" t="s">
        <v>636</v>
      </c>
      <c r="C1207" s="39" t="s">
        <v>92</v>
      </c>
      <c r="D1207" s="39"/>
      <c r="E1207" s="195" t="s">
        <v>637</v>
      </c>
      <c r="F1207" s="77"/>
      <c r="G1207" s="160"/>
      <c r="H1207" s="363"/>
      <c r="I1207" s="326"/>
      <c r="J1207" s="7"/>
      <c r="K1207" s="13"/>
    </row>
    <row r="1208" spans="2:11" s="6" customFormat="1" ht="12" customHeight="1" x14ac:dyDescent="0.35">
      <c r="B1208" s="34"/>
      <c r="C1208" s="39"/>
      <c r="D1208" s="39"/>
      <c r="E1208" s="39"/>
      <c r="F1208" s="77"/>
      <c r="G1208" s="160"/>
      <c r="H1208" s="363"/>
      <c r="I1208" s="326"/>
      <c r="J1208" s="7"/>
      <c r="K1208" s="13"/>
    </row>
    <row r="1209" spans="2:11" s="6" customFormat="1" ht="12" customHeight="1" x14ac:dyDescent="0.35">
      <c r="B1209" s="34" t="s">
        <v>638</v>
      </c>
      <c r="C1209" s="39" t="s">
        <v>639</v>
      </c>
      <c r="D1209" s="39"/>
      <c r="E1209" s="195" t="s">
        <v>645</v>
      </c>
      <c r="F1209" s="194" t="s">
        <v>646</v>
      </c>
      <c r="G1209" s="160">
        <v>50</v>
      </c>
      <c r="H1209" s="363"/>
      <c r="I1209" s="307">
        <f>H1209*G1209</f>
        <v>0</v>
      </c>
      <c r="J1209" s="7"/>
      <c r="K1209" s="13"/>
    </row>
    <row r="1210" spans="2:11" s="6" customFormat="1" ht="12" customHeight="1" x14ac:dyDescent="0.35">
      <c r="B1210" s="34"/>
      <c r="C1210" s="39"/>
      <c r="D1210" s="39"/>
      <c r="E1210" s="195"/>
      <c r="F1210" s="194"/>
      <c r="G1210" s="160"/>
      <c r="H1210" s="363"/>
      <c r="I1210" s="326"/>
      <c r="J1210" s="7"/>
      <c r="K1210" s="13"/>
    </row>
    <row r="1211" spans="2:11" s="6" customFormat="1" ht="12" customHeight="1" x14ac:dyDescent="0.35">
      <c r="B1211" s="34" t="s">
        <v>640</v>
      </c>
      <c r="C1211" s="39" t="s">
        <v>641</v>
      </c>
      <c r="D1211" s="39"/>
      <c r="E1211" s="195" t="s">
        <v>647</v>
      </c>
      <c r="F1211" s="194" t="s">
        <v>646</v>
      </c>
      <c r="G1211" s="160">
        <v>50</v>
      </c>
      <c r="H1211" s="363"/>
      <c r="I1211" s="307">
        <f>H1211*G1211</f>
        <v>0</v>
      </c>
      <c r="J1211" s="7"/>
      <c r="K1211" s="13"/>
    </row>
    <row r="1212" spans="2:11" s="6" customFormat="1" ht="12" customHeight="1" x14ac:dyDescent="0.25">
      <c r="B1212" s="34"/>
      <c r="C1212" s="39"/>
      <c r="D1212" s="39"/>
      <c r="E1212" s="189"/>
      <c r="F1212" s="83"/>
      <c r="G1212" s="160"/>
      <c r="H1212" s="363"/>
      <c r="I1212" s="326"/>
      <c r="J1212" s="7"/>
      <c r="K1212" s="13"/>
    </row>
    <row r="1213" spans="2:11" s="6" customFormat="1" ht="12" customHeight="1" x14ac:dyDescent="0.25">
      <c r="B1213" s="34" t="s">
        <v>642</v>
      </c>
      <c r="C1213" s="39" t="s">
        <v>151</v>
      </c>
      <c r="D1213" s="39"/>
      <c r="E1213" s="193" t="s">
        <v>648</v>
      </c>
      <c r="F1213" s="83"/>
      <c r="G1213" s="160"/>
      <c r="H1213" s="363"/>
      <c r="I1213" s="307"/>
      <c r="J1213" s="7"/>
      <c r="K1213" s="13"/>
    </row>
    <row r="1214" spans="2:11" s="6" customFormat="1" ht="12" customHeight="1" x14ac:dyDescent="0.25">
      <c r="B1214" s="34"/>
      <c r="C1214" s="39"/>
      <c r="D1214" s="39"/>
      <c r="E1214" s="193"/>
      <c r="F1214" s="83"/>
      <c r="G1214" s="160"/>
      <c r="H1214" s="363"/>
      <c r="I1214" s="326"/>
      <c r="J1214" s="7"/>
      <c r="K1214" s="13"/>
    </row>
    <row r="1215" spans="2:11" s="6" customFormat="1" ht="24" customHeight="1" x14ac:dyDescent="0.35">
      <c r="B1215" s="34" t="s">
        <v>643</v>
      </c>
      <c r="C1215" s="39" t="s">
        <v>644</v>
      </c>
      <c r="D1215" s="39"/>
      <c r="E1215" s="196" t="s">
        <v>651</v>
      </c>
      <c r="F1215" s="83" t="s">
        <v>649</v>
      </c>
      <c r="G1215" s="160">
        <v>5</v>
      </c>
      <c r="H1215" s="363"/>
      <c r="I1215" s="307">
        <f>H1215*G1215</f>
        <v>0</v>
      </c>
      <c r="J1215" s="7"/>
      <c r="K1215" s="13"/>
    </row>
    <row r="1216" spans="2:11" s="6" customFormat="1" ht="12" customHeight="1" x14ac:dyDescent="0.35">
      <c r="B1216" s="169"/>
      <c r="C1216" s="97"/>
      <c r="D1216" s="97"/>
      <c r="E1216" s="97"/>
      <c r="F1216" s="197"/>
      <c r="G1216" s="171"/>
      <c r="H1216" s="375"/>
      <c r="I1216" s="328" t="s">
        <v>133</v>
      </c>
      <c r="J1216" s="7"/>
      <c r="K1216" s="13"/>
    </row>
    <row r="1217" spans="1:11" s="11" customFormat="1" ht="20" customHeight="1" x14ac:dyDescent="0.35">
      <c r="B1217" s="198" t="s">
        <v>186</v>
      </c>
      <c r="C1217" s="198"/>
      <c r="D1217" s="199"/>
      <c r="E1217" s="55"/>
      <c r="F1217" s="56"/>
      <c r="G1217" s="57"/>
      <c r="H1217" s="351"/>
      <c r="I1217" s="325">
        <f>SUM(I1178:I1216)</f>
        <v>0</v>
      </c>
      <c r="J1217" s="12"/>
      <c r="K1217" s="13"/>
    </row>
    <row r="1218" spans="1:11" s="11" customFormat="1" ht="20" customHeight="1" x14ac:dyDescent="0.25">
      <c r="B1218" s="52" t="s">
        <v>697</v>
      </c>
      <c r="C1218" s="53"/>
      <c r="D1218" s="54"/>
      <c r="E1218" s="55"/>
      <c r="F1218" s="56"/>
      <c r="G1218" s="57"/>
      <c r="H1218" s="351"/>
      <c r="I1218" s="311"/>
      <c r="J1218" s="12"/>
      <c r="K1218" s="13"/>
    </row>
    <row r="1219" spans="1:11" s="1" customFormat="1" ht="15" customHeight="1" x14ac:dyDescent="0.3">
      <c r="B1219" s="58" t="s">
        <v>698</v>
      </c>
      <c r="C1219" s="68"/>
      <c r="D1219" s="68"/>
      <c r="E1219" s="68"/>
      <c r="F1219" s="69"/>
      <c r="G1219" s="70"/>
      <c r="H1219" s="355"/>
      <c r="I1219" s="313"/>
      <c r="J1219" s="2"/>
      <c r="K1219" s="13"/>
    </row>
    <row r="1220" spans="1:11" s="5" customFormat="1" ht="15" customHeight="1" x14ac:dyDescent="0.3">
      <c r="B1220" s="200" t="s">
        <v>664</v>
      </c>
      <c r="C1220" s="200"/>
      <c r="D1220" s="200"/>
      <c r="E1220" s="65"/>
      <c r="F1220" s="66"/>
      <c r="G1220" s="67"/>
      <c r="H1220" s="374"/>
      <c r="I1220" s="321"/>
      <c r="J1220" s="4"/>
      <c r="K1220" s="13"/>
    </row>
    <row r="1221" spans="1:11" s="6" customFormat="1" ht="63.5" customHeight="1" x14ac:dyDescent="0.35">
      <c r="B1221" s="201" t="s">
        <v>0</v>
      </c>
      <c r="C1221" s="201" t="s">
        <v>1</v>
      </c>
      <c r="D1221" s="201" t="s">
        <v>2</v>
      </c>
      <c r="E1221" s="201" t="s">
        <v>3</v>
      </c>
      <c r="F1221" s="201" t="s">
        <v>4</v>
      </c>
      <c r="G1221" s="202" t="s">
        <v>5</v>
      </c>
      <c r="H1221" s="376" t="s">
        <v>6</v>
      </c>
      <c r="I1221" s="329" t="s">
        <v>7</v>
      </c>
      <c r="J1221" s="7"/>
      <c r="K1221" s="13"/>
    </row>
    <row r="1222" spans="1:11" s="6" customFormat="1" ht="11.5" x14ac:dyDescent="0.35">
      <c r="A1222" s="6">
        <v>916</v>
      </c>
      <c r="B1222" s="203"/>
      <c r="C1222" s="72"/>
      <c r="D1222" s="204"/>
      <c r="E1222" s="72"/>
      <c r="F1222" s="205"/>
      <c r="G1222" s="158"/>
      <c r="H1222" s="26"/>
      <c r="I1222" s="307"/>
      <c r="J1222" s="7"/>
      <c r="K1222" s="13"/>
    </row>
    <row r="1223" spans="1:11" s="6" customFormat="1" x14ac:dyDescent="0.35">
      <c r="B1223" s="172" t="s">
        <v>965</v>
      </c>
      <c r="C1223" s="78"/>
      <c r="D1223" s="206"/>
      <c r="E1223" s="207" t="s">
        <v>1029</v>
      </c>
      <c r="F1223" s="208"/>
      <c r="G1223" s="209"/>
      <c r="H1223" s="377"/>
      <c r="I1223" s="326"/>
      <c r="J1223" s="7"/>
      <c r="K1223" s="13"/>
    </row>
    <row r="1224" spans="1:11" s="6" customFormat="1" x14ac:dyDescent="0.35">
      <c r="B1224" s="172"/>
      <c r="C1224" s="78"/>
      <c r="D1224" s="206"/>
      <c r="E1224" s="210"/>
      <c r="F1224" s="208"/>
      <c r="G1224" s="209"/>
      <c r="H1224" s="377"/>
      <c r="I1224" s="326"/>
      <c r="J1224" s="7"/>
      <c r="K1224" s="13"/>
    </row>
    <row r="1225" spans="1:11" s="6" customFormat="1" x14ac:dyDescent="0.35">
      <c r="B1225" s="172"/>
      <c r="C1225" s="78"/>
      <c r="D1225" s="206"/>
      <c r="E1225" s="211" t="s">
        <v>838</v>
      </c>
      <c r="F1225" s="212"/>
      <c r="G1225" s="209"/>
      <c r="H1225" s="377"/>
      <c r="I1225" s="326"/>
      <c r="J1225" s="7"/>
      <c r="K1225" s="13"/>
    </row>
    <row r="1226" spans="1:11" s="6" customFormat="1" x14ac:dyDescent="0.35">
      <c r="B1226" s="172"/>
      <c r="C1226" s="78"/>
      <c r="D1226" s="206"/>
      <c r="E1226" s="213"/>
      <c r="F1226" s="212"/>
      <c r="G1226" s="209"/>
      <c r="H1226" s="377"/>
      <c r="I1226" s="326"/>
      <c r="J1226" s="7"/>
      <c r="K1226" s="13"/>
    </row>
    <row r="1227" spans="1:11" s="6" customFormat="1" x14ac:dyDescent="0.35">
      <c r="B1227" s="172"/>
      <c r="C1227" s="78"/>
      <c r="D1227" s="206"/>
      <c r="E1227" s="211" t="s">
        <v>839</v>
      </c>
      <c r="F1227" s="212"/>
      <c r="G1227" s="209"/>
      <c r="H1227" s="377"/>
      <c r="I1227" s="326"/>
      <c r="J1227" s="7"/>
      <c r="K1227" s="13"/>
    </row>
    <row r="1228" spans="1:11" s="6" customFormat="1" x14ac:dyDescent="0.35">
      <c r="B1228" s="172"/>
      <c r="C1228" s="78"/>
      <c r="D1228" s="206"/>
      <c r="E1228" s="213"/>
      <c r="F1228" s="212"/>
      <c r="G1228" s="209"/>
      <c r="H1228" s="377"/>
      <c r="I1228" s="326"/>
      <c r="J1228" s="7"/>
      <c r="K1228" s="13"/>
    </row>
    <row r="1229" spans="1:11" s="6" customFormat="1" x14ac:dyDescent="0.35">
      <c r="B1229" s="172"/>
      <c r="C1229" s="78"/>
      <c r="D1229" s="206"/>
      <c r="E1229" s="211" t="s">
        <v>772</v>
      </c>
      <c r="F1229" s="212"/>
      <c r="G1229" s="209"/>
      <c r="H1229" s="377"/>
      <c r="I1229" s="326"/>
      <c r="J1229" s="7"/>
      <c r="K1229" s="13"/>
    </row>
    <row r="1230" spans="1:11" s="6" customFormat="1" x14ac:dyDescent="0.35">
      <c r="B1230" s="172"/>
      <c r="C1230" s="78"/>
      <c r="D1230" s="206"/>
      <c r="E1230" s="213"/>
      <c r="F1230" s="212"/>
      <c r="G1230" s="209"/>
      <c r="H1230" s="377"/>
      <c r="I1230" s="326"/>
      <c r="J1230" s="7"/>
      <c r="K1230" s="13"/>
    </row>
    <row r="1231" spans="1:11" s="6" customFormat="1" ht="58" x14ac:dyDescent="0.35">
      <c r="B1231" s="172"/>
      <c r="C1231" s="78"/>
      <c r="D1231" s="206"/>
      <c r="E1231" s="214" t="s">
        <v>840</v>
      </c>
      <c r="F1231" s="212"/>
      <c r="G1231" s="209"/>
      <c r="H1231" s="377"/>
      <c r="I1231" s="326"/>
      <c r="J1231" s="7"/>
      <c r="K1231" s="13"/>
    </row>
    <row r="1232" spans="1:11" s="6" customFormat="1" x14ac:dyDescent="0.35">
      <c r="B1232" s="172"/>
      <c r="C1232" s="78"/>
      <c r="D1232" s="206"/>
      <c r="E1232" s="214"/>
      <c r="F1232" s="212"/>
      <c r="G1232" s="209"/>
      <c r="H1232" s="377"/>
      <c r="I1232" s="326"/>
      <c r="J1232" s="7"/>
      <c r="K1232" s="13"/>
    </row>
    <row r="1233" spans="2:11" s="6" customFormat="1" ht="29" x14ac:dyDescent="0.35">
      <c r="B1233" s="172" t="s">
        <v>658</v>
      </c>
      <c r="C1233" s="214" t="s">
        <v>966</v>
      </c>
      <c r="D1233" s="39"/>
      <c r="E1233" s="211" t="s">
        <v>841</v>
      </c>
      <c r="F1233" s="212"/>
      <c r="G1233" s="209"/>
      <c r="H1233" s="377"/>
      <c r="I1233" s="326"/>
      <c r="J1233" s="7"/>
      <c r="K1233" s="13"/>
    </row>
    <row r="1234" spans="2:11" s="6" customFormat="1" x14ac:dyDescent="0.35">
      <c r="B1234" s="172"/>
      <c r="C1234" s="213"/>
      <c r="D1234" s="39"/>
      <c r="E1234" s="213"/>
      <c r="F1234" s="212"/>
      <c r="G1234" s="209"/>
      <c r="H1234" s="377"/>
      <c r="I1234" s="326"/>
      <c r="J1234" s="7"/>
      <c r="K1234" s="13"/>
    </row>
    <row r="1235" spans="2:11" s="6" customFormat="1" x14ac:dyDescent="0.35">
      <c r="B1235" s="172"/>
      <c r="C1235" s="213"/>
      <c r="D1235" s="39"/>
      <c r="E1235" s="211" t="s">
        <v>842</v>
      </c>
      <c r="F1235" s="212"/>
      <c r="G1235" s="209"/>
      <c r="H1235" s="377"/>
      <c r="I1235" s="326"/>
      <c r="J1235" s="7"/>
      <c r="K1235" s="13"/>
    </row>
    <row r="1236" spans="2:11" s="6" customFormat="1" x14ac:dyDescent="0.35">
      <c r="B1236" s="172"/>
      <c r="C1236" s="213"/>
      <c r="D1236" s="39"/>
      <c r="E1236" s="213"/>
      <c r="F1236" s="212"/>
      <c r="G1236" s="209"/>
      <c r="H1236" s="377"/>
      <c r="I1236" s="326"/>
      <c r="J1236" s="7"/>
      <c r="K1236" s="13"/>
    </row>
    <row r="1237" spans="2:11" s="6" customFormat="1" ht="58" x14ac:dyDescent="0.35">
      <c r="B1237" s="172" t="s">
        <v>659</v>
      </c>
      <c r="C1237" s="214" t="s">
        <v>843</v>
      </c>
      <c r="D1237" s="39"/>
      <c r="E1237" s="214" t="s">
        <v>844</v>
      </c>
      <c r="F1237" s="212" t="s">
        <v>845</v>
      </c>
      <c r="G1237" s="209">
        <f>100*7*0.1*2</f>
        <v>140</v>
      </c>
      <c r="H1237" s="363"/>
      <c r="I1237" s="326">
        <f>H1237*G1237</f>
        <v>0</v>
      </c>
      <c r="J1237" s="7"/>
      <c r="K1237" s="13"/>
    </row>
    <row r="1238" spans="2:11" s="6" customFormat="1" x14ac:dyDescent="0.35">
      <c r="B1238" s="172"/>
      <c r="C1238" s="213"/>
      <c r="D1238" s="39"/>
      <c r="E1238" s="213"/>
      <c r="F1238" s="212"/>
      <c r="G1238" s="209"/>
      <c r="H1238" s="363"/>
      <c r="I1238" s="326"/>
      <c r="J1238" s="7"/>
      <c r="K1238" s="13"/>
    </row>
    <row r="1239" spans="2:11" s="6" customFormat="1" x14ac:dyDescent="0.35">
      <c r="B1239" s="172" t="s">
        <v>660</v>
      </c>
      <c r="C1239" s="213" t="s">
        <v>492</v>
      </c>
      <c r="D1239" s="39"/>
      <c r="E1239" s="214" t="s">
        <v>846</v>
      </c>
      <c r="F1239" s="212" t="s">
        <v>845</v>
      </c>
      <c r="G1239" s="209">
        <f>G1237</f>
        <v>140</v>
      </c>
      <c r="H1239" s="363"/>
      <c r="I1239" s="326">
        <f t="shared" ref="I1239:I1302" si="44">H1239*G1239</f>
        <v>0</v>
      </c>
      <c r="J1239" s="7"/>
      <c r="K1239" s="13"/>
    </row>
    <row r="1240" spans="2:11" s="6" customFormat="1" x14ac:dyDescent="0.35">
      <c r="B1240" s="172"/>
      <c r="C1240" s="213"/>
      <c r="D1240" s="39"/>
      <c r="E1240" s="210"/>
      <c r="F1240" s="208"/>
      <c r="G1240" s="209"/>
      <c r="H1240" s="377"/>
      <c r="I1240" s="326"/>
      <c r="J1240" s="7"/>
      <c r="K1240" s="13"/>
    </row>
    <row r="1241" spans="2:11" s="6" customFormat="1" ht="29" x14ac:dyDescent="0.35">
      <c r="B1241" s="172" t="s">
        <v>656</v>
      </c>
      <c r="C1241" s="214" t="s">
        <v>847</v>
      </c>
      <c r="D1241" s="39"/>
      <c r="E1241" s="210" t="s">
        <v>848</v>
      </c>
      <c r="F1241" s="208"/>
      <c r="G1241" s="209"/>
      <c r="H1241" s="377"/>
      <c r="I1241" s="326"/>
      <c r="J1241" s="7"/>
      <c r="K1241" s="13"/>
    </row>
    <row r="1242" spans="2:11" s="6" customFormat="1" x14ac:dyDescent="0.35">
      <c r="B1242" s="172"/>
      <c r="C1242" s="213"/>
      <c r="D1242" s="39"/>
      <c r="E1242" s="215"/>
      <c r="F1242" s="208"/>
      <c r="G1242" s="209"/>
      <c r="H1242" s="377"/>
      <c r="I1242" s="326"/>
      <c r="J1242" s="7"/>
      <c r="K1242" s="13"/>
    </row>
    <row r="1243" spans="2:11" s="6" customFormat="1" x14ac:dyDescent="0.35">
      <c r="B1243" s="172"/>
      <c r="C1243" s="213" t="s">
        <v>374</v>
      </c>
      <c r="D1243" s="39"/>
      <c r="E1243" s="210" t="s">
        <v>849</v>
      </c>
      <c r="F1243" s="208"/>
      <c r="G1243" s="209"/>
      <c r="H1243" s="377"/>
      <c r="I1243" s="326"/>
      <c r="J1243" s="7"/>
      <c r="K1243" s="13"/>
    </row>
    <row r="1244" spans="2:11" s="6" customFormat="1" x14ac:dyDescent="0.35">
      <c r="B1244" s="172"/>
      <c r="C1244" s="213"/>
      <c r="D1244" s="39"/>
      <c r="E1244" s="210" t="s">
        <v>850</v>
      </c>
      <c r="F1244" s="208"/>
      <c r="G1244" s="209"/>
      <c r="H1244" s="377"/>
      <c r="I1244" s="326"/>
      <c r="J1244" s="7"/>
      <c r="K1244" s="13"/>
    </row>
    <row r="1245" spans="2:11" s="6" customFormat="1" x14ac:dyDescent="0.35">
      <c r="B1245" s="172"/>
      <c r="C1245" s="213"/>
      <c r="D1245" s="39"/>
      <c r="E1245" s="216"/>
      <c r="F1245" s="208"/>
      <c r="G1245" s="209"/>
      <c r="H1245" s="377"/>
      <c r="I1245" s="326"/>
      <c r="J1245" s="7"/>
      <c r="K1245" s="13"/>
    </row>
    <row r="1246" spans="2:11" s="6" customFormat="1" ht="72.5" x14ac:dyDescent="0.35">
      <c r="B1246" s="172" t="s">
        <v>657</v>
      </c>
      <c r="C1246" s="213" t="s">
        <v>851</v>
      </c>
      <c r="D1246" s="39"/>
      <c r="E1246" s="217" t="s">
        <v>852</v>
      </c>
      <c r="F1246" s="212" t="s">
        <v>853</v>
      </c>
      <c r="G1246" s="209">
        <v>1</v>
      </c>
      <c r="H1246" s="377"/>
      <c r="I1246" s="326">
        <f t="shared" si="44"/>
        <v>0</v>
      </c>
      <c r="J1246" s="7"/>
      <c r="K1246" s="13"/>
    </row>
    <row r="1247" spans="2:11" s="6" customFormat="1" x14ac:dyDescent="0.35">
      <c r="B1247" s="136"/>
      <c r="C1247" s="213"/>
      <c r="D1247" s="39"/>
      <c r="E1247" s="210"/>
      <c r="F1247" s="212"/>
      <c r="G1247" s="209"/>
      <c r="H1247" s="377"/>
      <c r="I1247" s="326"/>
      <c r="J1247" s="7"/>
      <c r="K1247" s="13"/>
    </row>
    <row r="1248" spans="2:11" s="6" customFormat="1" x14ac:dyDescent="0.35">
      <c r="B1248" s="172" t="s">
        <v>967</v>
      </c>
      <c r="C1248" s="213" t="s">
        <v>854</v>
      </c>
      <c r="D1248" s="39"/>
      <c r="E1248" s="215" t="s">
        <v>855</v>
      </c>
      <c r="F1248" s="212" t="s">
        <v>16</v>
      </c>
      <c r="G1248" s="209">
        <v>1</v>
      </c>
      <c r="H1248" s="377"/>
      <c r="I1248" s="326">
        <f t="shared" si="44"/>
        <v>0</v>
      </c>
      <c r="J1248" s="7"/>
      <c r="K1248" s="13"/>
    </row>
    <row r="1249" spans="2:11" s="6" customFormat="1" x14ac:dyDescent="0.35">
      <c r="B1249" s="136"/>
      <c r="C1249" s="213"/>
      <c r="D1249" s="39"/>
      <c r="E1249" s="215"/>
      <c r="F1249" s="212"/>
      <c r="G1249" s="209"/>
      <c r="H1249" s="377"/>
      <c r="I1249" s="326"/>
      <c r="J1249" s="7"/>
      <c r="K1249" s="13"/>
    </row>
    <row r="1250" spans="2:11" s="6" customFormat="1" ht="29" x14ac:dyDescent="0.35">
      <c r="B1250" s="172" t="s">
        <v>968</v>
      </c>
      <c r="C1250" s="213" t="s">
        <v>856</v>
      </c>
      <c r="D1250" s="39"/>
      <c r="E1250" s="218" t="s">
        <v>857</v>
      </c>
      <c r="F1250" s="212" t="s">
        <v>16</v>
      </c>
      <c r="G1250" s="209">
        <v>1</v>
      </c>
      <c r="H1250" s="377"/>
      <c r="I1250" s="326">
        <f t="shared" si="44"/>
        <v>0</v>
      </c>
      <c r="J1250" s="7"/>
      <c r="K1250" s="13"/>
    </row>
    <row r="1251" spans="2:11" s="6" customFormat="1" x14ac:dyDescent="0.35">
      <c r="B1251" s="136"/>
      <c r="C1251" s="213"/>
      <c r="D1251" s="39"/>
      <c r="E1251" s="218"/>
      <c r="F1251" s="212"/>
      <c r="G1251" s="209"/>
      <c r="H1251" s="377"/>
      <c r="I1251" s="326"/>
      <c r="J1251" s="7"/>
      <c r="K1251" s="13"/>
    </row>
    <row r="1252" spans="2:11" s="6" customFormat="1" x14ac:dyDescent="0.35">
      <c r="B1252" s="136"/>
      <c r="C1252" s="213"/>
      <c r="D1252" s="39"/>
      <c r="E1252" s="211" t="s">
        <v>166</v>
      </c>
      <c r="F1252" s="212"/>
      <c r="G1252" s="209"/>
      <c r="H1252" s="377"/>
      <c r="I1252" s="326"/>
      <c r="J1252" s="7"/>
      <c r="K1252" s="13"/>
    </row>
    <row r="1253" spans="2:11" s="6" customFormat="1" x14ac:dyDescent="0.35">
      <c r="B1253" s="136"/>
      <c r="C1253" s="213"/>
      <c r="D1253" s="39"/>
      <c r="E1253" s="213"/>
      <c r="F1253" s="212"/>
      <c r="G1253" s="209"/>
      <c r="H1253" s="377"/>
      <c r="I1253" s="326"/>
      <c r="J1253" s="7"/>
      <c r="K1253" s="13"/>
    </row>
    <row r="1254" spans="2:11" s="6" customFormat="1" x14ac:dyDescent="0.35">
      <c r="B1254" s="172" t="s">
        <v>969</v>
      </c>
      <c r="C1254" s="213" t="s">
        <v>858</v>
      </c>
      <c r="D1254" s="39"/>
      <c r="E1254" s="213" t="s">
        <v>859</v>
      </c>
      <c r="F1254" s="212" t="s">
        <v>16</v>
      </c>
      <c r="G1254" s="209">
        <v>1</v>
      </c>
      <c r="H1254" s="377"/>
      <c r="I1254" s="326">
        <f t="shared" si="44"/>
        <v>0</v>
      </c>
      <c r="J1254" s="7"/>
      <c r="K1254" s="13"/>
    </row>
    <row r="1255" spans="2:11" s="6" customFormat="1" x14ac:dyDescent="0.35">
      <c r="B1255" s="136"/>
      <c r="C1255" s="213"/>
      <c r="D1255" s="39"/>
      <c r="E1255" s="213"/>
      <c r="F1255" s="212"/>
      <c r="G1255" s="209"/>
      <c r="H1255" s="377"/>
      <c r="I1255" s="326"/>
      <c r="J1255" s="7"/>
      <c r="K1255" s="13"/>
    </row>
    <row r="1256" spans="2:11" s="6" customFormat="1" ht="43.5" x14ac:dyDescent="0.35">
      <c r="B1256" s="172" t="s">
        <v>970</v>
      </c>
      <c r="C1256" s="213" t="s">
        <v>175</v>
      </c>
      <c r="D1256" s="39"/>
      <c r="E1256" s="214" t="s">
        <v>860</v>
      </c>
      <c r="F1256" s="212" t="s">
        <v>16</v>
      </c>
      <c r="G1256" s="209">
        <v>1</v>
      </c>
      <c r="H1256" s="377"/>
      <c r="I1256" s="326">
        <f t="shared" si="44"/>
        <v>0</v>
      </c>
      <c r="J1256" s="7"/>
      <c r="K1256" s="13"/>
    </row>
    <row r="1257" spans="2:11" s="6" customFormat="1" x14ac:dyDescent="0.35">
      <c r="B1257" s="136"/>
      <c r="C1257" s="213"/>
      <c r="D1257" s="39"/>
      <c r="E1257" s="213"/>
      <c r="F1257" s="212"/>
      <c r="G1257" s="209"/>
      <c r="H1257" s="377"/>
      <c r="I1257" s="326"/>
      <c r="J1257" s="7"/>
      <c r="K1257" s="13"/>
    </row>
    <row r="1258" spans="2:11" s="6" customFormat="1" ht="29" x14ac:dyDescent="0.35">
      <c r="B1258" s="172" t="s">
        <v>971</v>
      </c>
      <c r="C1258" s="213" t="s">
        <v>861</v>
      </c>
      <c r="D1258" s="39"/>
      <c r="E1258" s="214" t="s">
        <v>862</v>
      </c>
      <c r="F1258" s="212" t="s">
        <v>16</v>
      </c>
      <c r="G1258" s="209">
        <v>1</v>
      </c>
      <c r="H1258" s="377"/>
      <c r="I1258" s="326">
        <f t="shared" si="44"/>
        <v>0</v>
      </c>
      <c r="J1258" s="7"/>
      <c r="K1258" s="13"/>
    </row>
    <row r="1259" spans="2:11" s="6" customFormat="1" x14ac:dyDescent="0.35">
      <c r="B1259" s="136"/>
      <c r="C1259" s="213"/>
      <c r="D1259" s="39"/>
      <c r="E1259" s="213"/>
      <c r="F1259" s="212"/>
      <c r="G1259" s="209"/>
      <c r="H1259" s="377"/>
      <c r="I1259" s="326"/>
      <c r="J1259" s="7"/>
      <c r="K1259" s="13"/>
    </row>
    <row r="1260" spans="2:11" s="6" customFormat="1" x14ac:dyDescent="0.35">
      <c r="B1260" s="172" t="s">
        <v>972</v>
      </c>
      <c r="C1260" s="213" t="s">
        <v>863</v>
      </c>
      <c r="D1260" s="39"/>
      <c r="E1260" s="213" t="s">
        <v>864</v>
      </c>
      <c r="F1260" s="212" t="s">
        <v>16</v>
      </c>
      <c r="G1260" s="209">
        <v>1</v>
      </c>
      <c r="H1260" s="377"/>
      <c r="I1260" s="326">
        <f t="shared" si="44"/>
        <v>0</v>
      </c>
      <c r="J1260" s="7"/>
      <c r="K1260" s="13"/>
    </row>
    <row r="1261" spans="2:11" s="6" customFormat="1" x14ac:dyDescent="0.35">
      <c r="B1261" s="136"/>
      <c r="C1261" s="213"/>
      <c r="D1261" s="39"/>
      <c r="E1261" s="213"/>
      <c r="F1261" s="212"/>
      <c r="G1261" s="209"/>
      <c r="H1261" s="377"/>
      <c r="I1261" s="326"/>
      <c r="J1261" s="7"/>
      <c r="K1261" s="13"/>
    </row>
    <row r="1262" spans="2:11" s="6" customFormat="1" x14ac:dyDescent="0.35">
      <c r="B1262" s="172" t="s">
        <v>973</v>
      </c>
      <c r="C1262" s="213" t="s">
        <v>865</v>
      </c>
      <c r="D1262" s="39"/>
      <c r="E1262" s="213" t="s">
        <v>866</v>
      </c>
      <c r="F1262" s="212" t="s">
        <v>16</v>
      </c>
      <c r="G1262" s="209">
        <v>1</v>
      </c>
      <c r="H1262" s="377"/>
      <c r="I1262" s="326">
        <f t="shared" si="44"/>
        <v>0</v>
      </c>
      <c r="J1262" s="7"/>
      <c r="K1262" s="13"/>
    </row>
    <row r="1263" spans="2:11" s="6" customFormat="1" x14ac:dyDescent="0.35">
      <c r="B1263" s="136"/>
      <c r="C1263" s="213"/>
      <c r="D1263" s="39"/>
      <c r="E1263" s="213"/>
      <c r="F1263" s="212"/>
      <c r="G1263" s="209"/>
      <c r="H1263" s="377"/>
      <c r="I1263" s="326"/>
      <c r="J1263" s="7"/>
      <c r="K1263" s="13"/>
    </row>
    <row r="1264" spans="2:11" s="6" customFormat="1" x14ac:dyDescent="0.35">
      <c r="B1264" s="172" t="s">
        <v>974</v>
      </c>
      <c r="C1264" s="213" t="s">
        <v>867</v>
      </c>
      <c r="D1264" s="39"/>
      <c r="E1264" s="213" t="s">
        <v>868</v>
      </c>
      <c r="F1264" s="212" t="s">
        <v>16</v>
      </c>
      <c r="G1264" s="209">
        <v>1</v>
      </c>
      <c r="H1264" s="377"/>
      <c r="I1264" s="326">
        <f t="shared" si="44"/>
        <v>0</v>
      </c>
      <c r="J1264" s="7"/>
      <c r="K1264" s="13"/>
    </row>
    <row r="1265" spans="2:11" s="6" customFormat="1" x14ac:dyDescent="0.35">
      <c r="B1265" s="136"/>
      <c r="C1265" s="213"/>
      <c r="D1265" s="39"/>
      <c r="E1265" s="213"/>
      <c r="F1265" s="212"/>
      <c r="G1265" s="209"/>
      <c r="H1265" s="377"/>
      <c r="I1265" s="326"/>
      <c r="J1265" s="7"/>
      <c r="K1265" s="13"/>
    </row>
    <row r="1266" spans="2:11" s="6" customFormat="1" x14ac:dyDescent="0.35">
      <c r="B1266" s="172" t="s">
        <v>975</v>
      </c>
      <c r="C1266" s="213">
        <v>8.9</v>
      </c>
      <c r="D1266" s="39"/>
      <c r="E1266" s="213" t="s">
        <v>869</v>
      </c>
      <c r="F1266" s="212" t="s">
        <v>16</v>
      </c>
      <c r="G1266" s="209">
        <v>1</v>
      </c>
      <c r="H1266" s="377"/>
      <c r="I1266" s="326">
        <f t="shared" si="44"/>
        <v>0</v>
      </c>
      <c r="J1266" s="7"/>
      <c r="K1266" s="13"/>
    </row>
    <row r="1267" spans="2:11" s="6" customFormat="1" x14ac:dyDescent="0.35">
      <c r="B1267" s="136"/>
      <c r="C1267" s="213"/>
      <c r="D1267" s="39"/>
      <c r="E1267" s="213"/>
      <c r="F1267" s="212"/>
      <c r="G1267" s="209"/>
      <c r="H1267" s="377"/>
      <c r="I1267" s="326"/>
      <c r="J1267" s="7"/>
      <c r="K1267" s="13"/>
    </row>
    <row r="1268" spans="2:11" s="6" customFormat="1" x14ac:dyDescent="0.35">
      <c r="B1268" s="172" t="s">
        <v>976</v>
      </c>
      <c r="C1268" s="213" t="s">
        <v>870</v>
      </c>
      <c r="D1268" s="39"/>
      <c r="E1268" s="213" t="s">
        <v>871</v>
      </c>
      <c r="F1268" s="212" t="s">
        <v>16</v>
      </c>
      <c r="G1268" s="209">
        <v>1</v>
      </c>
      <c r="H1268" s="377"/>
      <c r="I1268" s="326">
        <f t="shared" si="44"/>
        <v>0</v>
      </c>
      <c r="J1268" s="7"/>
      <c r="K1268" s="13"/>
    </row>
    <row r="1269" spans="2:11" s="6" customFormat="1" x14ac:dyDescent="0.35">
      <c r="B1269" s="172"/>
      <c r="C1269" s="213"/>
      <c r="D1269" s="39"/>
      <c r="E1269" s="213"/>
      <c r="F1269" s="212"/>
      <c r="G1269" s="209"/>
      <c r="H1269" s="377"/>
      <c r="I1269" s="326"/>
      <c r="J1269" s="7"/>
      <c r="K1269" s="13"/>
    </row>
    <row r="1270" spans="2:11" s="11" customFormat="1" ht="20" customHeight="1" x14ac:dyDescent="0.35">
      <c r="B1270" s="198" t="s">
        <v>186</v>
      </c>
      <c r="C1270" s="198"/>
      <c r="D1270" s="199"/>
      <c r="E1270" s="55"/>
      <c r="F1270" s="56"/>
      <c r="G1270" s="57"/>
      <c r="H1270" s="351"/>
      <c r="I1270" s="325">
        <f>SUM(I1222:I1269)</f>
        <v>0</v>
      </c>
      <c r="J1270" s="12"/>
      <c r="K1270" s="13"/>
    </row>
    <row r="1271" spans="2:11" s="11" customFormat="1" ht="20" customHeight="1" x14ac:dyDescent="0.25">
      <c r="B1271" s="52" t="s">
        <v>697</v>
      </c>
      <c r="C1271" s="53"/>
      <c r="D1271" s="54"/>
      <c r="E1271" s="55"/>
      <c r="F1271" s="56"/>
      <c r="G1271" s="57"/>
      <c r="H1271" s="351"/>
      <c r="I1271" s="311"/>
      <c r="J1271" s="12"/>
      <c r="K1271" s="13"/>
    </row>
    <row r="1272" spans="2:11" s="1" customFormat="1" ht="15" customHeight="1" x14ac:dyDescent="0.3">
      <c r="B1272" s="58" t="s">
        <v>698</v>
      </c>
      <c r="C1272" s="68"/>
      <c r="D1272" s="68"/>
      <c r="E1272" s="68"/>
      <c r="F1272" s="69"/>
      <c r="G1272" s="70"/>
      <c r="H1272" s="355"/>
      <c r="I1272" s="313"/>
      <c r="J1272" s="2"/>
      <c r="K1272" s="13"/>
    </row>
    <row r="1273" spans="2:11" s="5" customFormat="1" ht="15" customHeight="1" x14ac:dyDescent="0.3">
      <c r="B1273" s="200" t="s">
        <v>664</v>
      </c>
      <c r="C1273" s="200"/>
      <c r="D1273" s="200"/>
      <c r="E1273" s="65"/>
      <c r="F1273" s="66"/>
      <c r="G1273" s="67"/>
      <c r="H1273" s="374"/>
      <c r="I1273" s="321"/>
      <c r="J1273" s="4"/>
      <c r="K1273" s="13"/>
    </row>
    <row r="1274" spans="2:11" s="6" customFormat="1" ht="64" customHeight="1" x14ac:dyDescent="0.35">
      <c r="B1274" s="201" t="s">
        <v>0</v>
      </c>
      <c r="C1274" s="201" t="s">
        <v>1</v>
      </c>
      <c r="D1274" s="201" t="s">
        <v>2</v>
      </c>
      <c r="E1274" s="201" t="s">
        <v>3</v>
      </c>
      <c r="F1274" s="201" t="s">
        <v>4</v>
      </c>
      <c r="G1274" s="202" t="s">
        <v>5</v>
      </c>
      <c r="H1274" s="376" t="s">
        <v>6</v>
      </c>
      <c r="I1274" s="329" t="s">
        <v>7</v>
      </c>
      <c r="J1274" s="7"/>
      <c r="K1274" s="13"/>
    </row>
    <row r="1275" spans="2:11" s="11" customFormat="1" ht="20" customHeight="1" x14ac:dyDescent="0.35">
      <c r="B1275" s="47" t="s">
        <v>66</v>
      </c>
      <c r="C1275" s="47"/>
      <c r="D1275" s="48"/>
      <c r="E1275" s="49"/>
      <c r="F1275" s="50"/>
      <c r="G1275" s="51"/>
      <c r="H1275" s="350"/>
      <c r="I1275" s="310">
        <f>I1270</f>
        <v>0</v>
      </c>
      <c r="J1275" s="12"/>
      <c r="K1275" s="13"/>
    </row>
    <row r="1276" spans="2:11" s="6" customFormat="1" x14ac:dyDescent="0.35">
      <c r="B1276" s="172"/>
      <c r="C1276" s="219"/>
      <c r="D1276" s="39"/>
      <c r="E1276" s="74"/>
      <c r="F1276" s="212"/>
      <c r="G1276" s="209"/>
      <c r="H1276" s="377"/>
      <c r="I1276" s="326"/>
      <c r="J1276" s="7"/>
      <c r="K1276" s="13"/>
    </row>
    <row r="1277" spans="2:11" s="6" customFormat="1" x14ac:dyDescent="0.35">
      <c r="B1277" s="172"/>
      <c r="C1277" s="219"/>
      <c r="D1277" s="39"/>
      <c r="E1277" s="211" t="s">
        <v>872</v>
      </c>
      <c r="F1277" s="212"/>
      <c r="G1277" s="209"/>
      <c r="H1277" s="377"/>
      <c r="I1277" s="326"/>
      <c r="J1277" s="7"/>
      <c r="K1277" s="13"/>
    </row>
    <row r="1278" spans="2:11" s="6" customFormat="1" x14ac:dyDescent="0.35">
      <c r="B1278" s="172"/>
      <c r="C1278" s="220"/>
      <c r="D1278" s="39"/>
      <c r="E1278" s="211"/>
      <c r="F1278" s="212"/>
      <c r="G1278" s="209"/>
      <c r="H1278" s="377"/>
      <c r="I1278" s="326"/>
      <c r="J1278" s="7"/>
      <c r="K1278" s="13"/>
    </row>
    <row r="1279" spans="2:11" s="6" customFormat="1" x14ac:dyDescent="0.35">
      <c r="B1279" s="172"/>
      <c r="C1279" s="220"/>
      <c r="D1279" s="39"/>
      <c r="E1279" s="221" t="s">
        <v>873</v>
      </c>
      <c r="F1279" s="222"/>
      <c r="G1279" s="223"/>
      <c r="H1279" s="378"/>
      <c r="I1279" s="326"/>
      <c r="J1279" s="7"/>
      <c r="K1279" s="13"/>
    </row>
    <row r="1280" spans="2:11" s="6" customFormat="1" x14ac:dyDescent="0.35">
      <c r="B1280" s="172"/>
      <c r="C1280" s="220"/>
      <c r="D1280" s="39"/>
      <c r="E1280" s="221"/>
      <c r="F1280" s="222"/>
      <c r="G1280" s="223"/>
      <c r="H1280" s="378"/>
      <c r="I1280" s="326"/>
      <c r="J1280" s="7"/>
      <c r="K1280" s="13"/>
    </row>
    <row r="1281" spans="2:11" s="6" customFormat="1" ht="29" x14ac:dyDescent="0.35">
      <c r="B1281" s="172"/>
      <c r="C1281" s="220"/>
      <c r="D1281" s="39"/>
      <c r="E1281" s="224" t="s">
        <v>874</v>
      </c>
      <c r="F1281" s="222"/>
      <c r="G1281" s="223"/>
      <c r="H1281" s="378"/>
      <c r="I1281" s="326"/>
      <c r="J1281" s="7"/>
      <c r="K1281" s="13"/>
    </row>
    <row r="1282" spans="2:11" s="6" customFormat="1" x14ac:dyDescent="0.35">
      <c r="B1282" s="172"/>
      <c r="C1282" s="220"/>
      <c r="D1282" s="39"/>
      <c r="E1282" s="224"/>
      <c r="F1282" s="222"/>
      <c r="G1282" s="223"/>
      <c r="H1282" s="378"/>
      <c r="I1282" s="326"/>
      <c r="J1282" s="7"/>
      <c r="K1282" s="13"/>
    </row>
    <row r="1283" spans="2:11" s="6" customFormat="1" x14ac:dyDescent="0.35">
      <c r="B1283" s="172" t="s">
        <v>977</v>
      </c>
      <c r="C1283" s="220"/>
      <c r="D1283" s="39"/>
      <c r="E1283" s="224" t="s">
        <v>875</v>
      </c>
      <c r="F1283" s="222" t="s">
        <v>876</v>
      </c>
      <c r="G1283" s="223">
        <f>(1.5*24.55*19.65)</f>
        <v>723.61125000000004</v>
      </c>
      <c r="H1283" s="378"/>
      <c r="I1283" s="326">
        <f t="shared" si="44"/>
        <v>0</v>
      </c>
      <c r="J1283" s="7"/>
      <c r="K1283" s="13"/>
    </row>
    <row r="1284" spans="2:11" s="6" customFormat="1" x14ac:dyDescent="0.35">
      <c r="B1284" s="136"/>
      <c r="C1284" s="220"/>
      <c r="D1284" s="39"/>
      <c r="E1284" s="224"/>
      <c r="F1284" s="222"/>
      <c r="G1284" s="223"/>
      <c r="H1284" s="378"/>
      <c r="I1284" s="326"/>
      <c r="J1284" s="7"/>
      <c r="K1284" s="13"/>
    </row>
    <row r="1285" spans="2:11" s="6" customFormat="1" x14ac:dyDescent="0.35">
      <c r="B1285" s="172" t="s">
        <v>978</v>
      </c>
      <c r="C1285" s="220"/>
      <c r="D1285" s="39"/>
      <c r="E1285" s="224" t="s">
        <v>877</v>
      </c>
      <c r="F1285" s="222" t="s">
        <v>181</v>
      </c>
      <c r="G1285" s="223">
        <f>(0.1*24.55*19.65)</f>
        <v>48.240749999999998</v>
      </c>
      <c r="H1285" s="378"/>
      <c r="I1285" s="326">
        <f t="shared" si="44"/>
        <v>0</v>
      </c>
      <c r="J1285" s="7"/>
      <c r="K1285" s="13"/>
    </row>
    <row r="1286" spans="2:11" s="6" customFormat="1" x14ac:dyDescent="0.35">
      <c r="B1286" s="136"/>
      <c r="C1286" s="220"/>
      <c r="D1286" s="39"/>
      <c r="E1286" s="224"/>
      <c r="F1286" s="222"/>
      <c r="G1286" s="223"/>
      <c r="H1286" s="378"/>
      <c r="I1286" s="326"/>
      <c r="J1286" s="7"/>
      <c r="K1286" s="13"/>
    </row>
    <row r="1287" spans="2:11" s="6" customFormat="1" ht="29" x14ac:dyDescent="0.35">
      <c r="B1287" s="172" t="s">
        <v>979</v>
      </c>
      <c r="C1287" s="220"/>
      <c r="D1287" s="39"/>
      <c r="E1287" s="224" t="s">
        <v>878</v>
      </c>
      <c r="F1287" s="222" t="s">
        <v>181</v>
      </c>
      <c r="G1287" s="223">
        <f>G1285*20%</f>
        <v>9.6481500000000011</v>
      </c>
      <c r="H1287" s="378"/>
      <c r="I1287" s="326">
        <f t="shared" si="44"/>
        <v>0</v>
      </c>
      <c r="J1287" s="7"/>
      <c r="K1287" s="13"/>
    </row>
    <row r="1288" spans="2:11" s="6" customFormat="1" x14ac:dyDescent="0.35">
      <c r="B1288" s="136"/>
      <c r="C1288" s="220"/>
      <c r="D1288" s="39"/>
      <c r="E1288" s="224"/>
      <c r="F1288" s="222"/>
      <c r="G1288" s="223"/>
      <c r="H1288" s="378"/>
      <c r="I1288" s="326"/>
      <c r="J1288" s="7"/>
      <c r="K1288" s="13"/>
    </row>
    <row r="1289" spans="2:11" s="6" customFormat="1" x14ac:dyDescent="0.35">
      <c r="B1289" s="172"/>
      <c r="C1289" s="220"/>
      <c r="D1289" s="39"/>
      <c r="E1289" s="221" t="s">
        <v>879</v>
      </c>
      <c r="F1289" s="222"/>
      <c r="G1289" s="223"/>
      <c r="H1289" s="378"/>
      <c r="I1289" s="326"/>
      <c r="J1289" s="7"/>
      <c r="K1289" s="13"/>
    </row>
    <row r="1290" spans="2:11" s="6" customFormat="1" x14ac:dyDescent="0.35">
      <c r="B1290" s="172"/>
      <c r="C1290" s="220"/>
      <c r="D1290" s="39"/>
      <c r="E1290" s="224"/>
      <c r="F1290" s="222"/>
      <c r="G1290" s="223"/>
      <c r="H1290" s="378"/>
      <c r="I1290" s="326"/>
      <c r="J1290" s="7"/>
      <c r="K1290" s="13"/>
    </row>
    <row r="1291" spans="2:11" s="6" customFormat="1" x14ac:dyDescent="0.35">
      <c r="B1291" s="172"/>
      <c r="C1291" s="220"/>
      <c r="D1291" s="39"/>
      <c r="E1291" s="224" t="s">
        <v>880</v>
      </c>
      <c r="F1291" s="222"/>
      <c r="G1291" s="223"/>
      <c r="H1291" s="378"/>
      <c r="I1291" s="326"/>
      <c r="J1291" s="7"/>
      <c r="K1291" s="13"/>
    </row>
    <row r="1292" spans="2:11" s="6" customFormat="1" x14ac:dyDescent="0.35">
      <c r="B1292" s="172"/>
      <c r="C1292" s="220"/>
      <c r="D1292" s="39"/>
      <c r="E1292" s="224"/>
      <c r="F1292" s="222"/>
      <c r="G1292" s="223"/>
      <c r="H1292" s="378"/>
      <c r="I1292" s="326"/>
      <c r="J1292" s="7"/>
      <c r="K1292" s="13"/>
    </row>
    <row r="1293" spans="2:11" s="6" customFormat="1" ht="29" x14ac:dyDescent="0.35">
      <c r="B1293" s="172" t="s">
        <v>980</v>
      </c>
      <c r="C1293" s="220"/>
      <c r="D1293" s="39"/>
      <c r="E1293" s="224" t="s">
        <v>881</v>
      </c>
      <c r="F1293" s="222" t="s">
        <v>181</v>
      </c>
      <c r="G1293" s="223">
        <f>(3.6*1*(18.65+1.5)*2)</f>
        <v>145.07999999999998</v>
      </c>
      <c r="H1293" s="378"/>
      <c r="I1293" s="326">
        <f t="shared" si="44"/>
        <v>0</v>
      </c>
      <c r="J1293" s="7"/>
      <c r="K1293" s="13"/>
    </row>
    <row r="1294" spans="2:11" s="6" customFormat="1" x14ac:dyDescent="0.35">
      <c r="B1294" s="136"/>
      <c r="C1294" s="220"/>
      <c r="D1294" s="39"/>
      <c r="E1294" s="224"/>
      <c r="F1294" s="222"/>
      <c r="G1294" s="223"/>
      <c r="H1294" s="378"/>
      <c r="I1294" s="326"/>
      <c r="J1294" s="7"/>
      <c r="K1294" s="13"/>
    </row>
    <row r="1295" spans="2:11" s="6" customFormat="1" ht="29" x14ac:dyDescent="0.35">
      <c r="B1295" s="172" t="s">
        <v>981</v>
      </c>
      <c r="C1295" s="220"/>
      <c r="D1295" s="39"/>
      <c r="E1295" s="224" t="s">
        <v>882</v>
      </c>
      <c r="F1295" s="222" t="s">
        <v>181</v>
      </c>
      <c r="G1295" s="223">
        <f>(3.6*0.8*(18.65+1.5)*2)</f>
        <v>116.06400000000001</v>
      </c>
      <c r="H1295" s="378"/>
      <c r="I1295" s="326">
        <f t="shared" si="44"/>
        <v>0</v>
      </c>
      <c r="J1295" s="7"/>
      <c r="K1295" s="13"/>
    </row>
    <row r="1296" spans="2:11" s="6" customFormat="1" x14ac:dyDescent="0.35">
      <c r="B1296" s="136"/>
      <c r="C1296" s="220"/>
      <c r="D1296" s="39"/>
      <c r="E1296" s="224"/>
      <c r="F1296" s="222"/>
      <c r="G1296" s="223"/>
      <c r="H1296" s="378"/>
      <c r="I1296" s="326"/>
      <c r="J1296" s="7"/>
      <c r="K1296" s="13"/>
    </row>
    <row r="1297" spans="2:11" s="6" customFormat="1" ht="29" x14ac:dyDescent="0.35">
      <c r="B1297" s="172" t="s">
        <v>982</v>
      </c>
      <c r="C1297" s="220"/>
      <c r="D1297" s="39"/>
      <c r="E1297" s="224" t="s">
        <v>883</v>
      </c>
      <c r="F1297" s="222" t="s">
        <v>181</v>
      </c>
      <c r="G1297" s="223">
        <f>(3.6*0.3*(18.65+1.5)*2)+(100*20.15*0.3)</f>
        <v>648.02399999999989</v>
      </c>
      <c r="H1297" s="378"/>
      <c r="I1297" s="326">
        <f t="shared" si="44"/>
        <v>0</v>
      </c>
      <c r="J1297" s="7"/>
      <c r="K1297" s="13"/>
    </row>
    <row r="1298" spans="2:11" s="6" customFormat="1" x14ac:dyDescent="0.35">
      <c r="B1298" s="136"/>
      <c r="C1298" s="220"/>
      <c r="D1298" s="39"/>
      <c r="E1298" s="224"/>
      <c r="F1298" s="222"/>
      <c r="G1298" s="223"/>
      <c r="H1298" s="378"/>
      <c r="I1298" s="326"/>
      <c r="J1298" s="7"/>
      <c r="K1298" s="13"/>
    </row>
    <row r="1299" spans="2:11" s="6" customFormat="1" x14ac:dyDescent="0.35">
      <c r="B1299" s="136"/>
      <c r="C1299" s="220"/>
      <c r="D1299" s="39"/>
      <c r="E1299" s="224"/>
      <c r="F1299" s="222"/>
      <c r="G1299" s="223"/>
      <c r="H1299" s="378"/>
      <c r="I1299" s="326"/>
      <c r="J1299" s="7"/>
      <c r="K1299" s="13"/>
    </row>
    <row r="1300" spans="2:11" s="6" customFormat="1" x14ac:dyDescent="0.35">
      <c r="B1300" s="172" t="s">
        <v>983</v>
      </c>
      <c r="C1300" s="220"/>
      <c r="D1300" s="39"/>
      <c r="E1300" s="224" t="s">
        <v>884</v>
      </c>
      <c r="F1300" s="222" t="s">
        <v>181</v>
      </c>
      <c r="G1300" s="223">
        <v>50</v>
      </c>
      <c r="H1300" s="378"/>
      <c r="I1300" s="326">
        <f t="shared" si="44"/>
        <v>0</v>
      </c>
      <c r="J1300" s="7"/>
      <c r="K1300" s="13"/>
    </row>
    <row r="1301" spans="2:11" s="6" customFormat="1" x14ac:dyDescent="0.35">
      <c r="B1301" s="136"/>
      <c r="C1301" s="220"/>
      <c r="D1301" s="39"/>
      <c r="E1301" s="224"/>
      <c r="F1301" s="222"/>
      <c r="G1301" s="223"/>
      <c r="H1301" s="378"/>
      <c r="I1301" s="326"/>
      <c r="J1301" s="7"/>
      <c r="K1301" s="13"/>
    </row>
    <row r="1302" spans="2:11" s="6" customFormat="1" x14ac:dyDescent="0.35">
      <c r="B1302" s="172" t="s">
        <v>984</v>
      </c>
      <c r="C1302" s="220"/>
      <c r="D1302" s="39"/>
      <c r="E1302" s="224" t="s">
        <v>885</v>
      </c>
      <c r="F1302" s="222" t="s">
        <v>181</v>
      </c>
      <c r="G1302" s="209">
        <f>1.6*24.55*21.3</f>
        <v>836.6640000000001</v>
      </c>
      <c r="H1302" s="378"/>
      <c r="I1302" s="326">
        <f t="shared" si="44"/>
        <v>0</v>
      </c>
      <c r="J1302" s="7"/>
      <c r="K1302" s="13"/>
    </row>
    <row r="1303" spans="2:11" s="6" customFormat="1" x14ac:dyDescent="0.35">
      <c r="B1303" s="136"/>
      <c r="C1303" s="220"/>
      <c r="D1303" s="39"/>
      <c r="E1303" s="224"/>
      <c r="F1303" s="222"/>
      <c r="G1303" s="223"/>
      <c r="H1303" s="378"/>
      <c r="I1303" s="326"/>
      <c r="J1303" s="7"/>
      <c r="K1303" s="13"/>
    </row>
    <row r="1304" spans="2:11" s="6" customFormat="1" x14ac:dyDescent="0.35">
      <c r="B1304" s="172" t="s">
        <v>985</v>
      </c>
      <c r="C1304" s="220"/>
      <c r="D1304" s="39"/>
      <c r="E1304" s="224" t="s">
        <v>886</v>
      </c>
      <c r="F1304" s="222" t="s">
        <v>181</v>
      </c>
      <c r="G1304" s="209">
        <f>0.1*24.55*21.65</f>
        <v>53.150749999999995</v>
      </c>
      <c r="H1304" s="378"/>
      <c r="I1304" s="326">
        <f t="shared" ref="I1304:I1372" si="45">H1304*G1304</f>
        <v>0</v>
      </c>
      <c r="J1304" s="7"/>
      <c r="K1304" s="13"/>
    </row>
    <row r="1305" spans="2:11" s="6" customFormat="1" x14ac:dyDescent="0.35">
      <c r="B1305" s="136"/>
      <c r="C1305" s="220"/>
      <c r="D1305" s="39"/>
      <c r="E1305" s="224"/>
      <c r="F1305" s="222"/>
      <c r="G1305" s="209"/>
      <c r="H1305" s="378"/>
      <c r="I1305" s="326"/>
      <c r="J1305" s="7"/>
      <c r="K1305" s="13"/>
    </row>
    <row r="1306" spans="2:11" s="6" customFormat="1" x14ac:dyDescent="0.35">
      <c r="B1306" s="172" t="s">
        <v>986</v>
      </c>
      <c r="C1306" s="220"/>
      <c r="D1306" s="39"/>
      <c r="E1306" s="224" t="s">
        <v>887</v>
      </c>
      <c r="F1306" s="222" t="s">
        <v>181</v>
      </c>
      <c r="G1306" s="209">
        <f>100*7*0.2</f>
        <v>140</v>
      </c>
      <c r="H1306" s="378"/>
      <c r="I1306" s="326">
        <f t="shared" si="45"/>
        <v>0</v>
      </c>
      <c r="J1306" s="7"/>
      <c r="K1306" s="13"/>
    </row>
    <row r="1307" spans="2:11" s="6" customFormat="1" x14ac:dyDescent="0.35">
      <c r="B1307" s="136"/>
      <c r="C1307" s="220"/>
      <c r="D1307" s="39"/>
      <c r="E1307" s="224"/>
      <c r="F1307" s="222"/>
      <c r="G1307" s="209"/>
      <c r="H1307" s="378"/>
      <c r="I1307" s="326"/>
      <c r="J1307" s="7"/>
      <c r="K1307" s="13"/>
    </row>
    <row r="1308" spans="2:11" s="6" customFormat="1" x14ac:dyDescent="0.35">
      <c r="B1308" s="172" t="s">
        <v>987</v>
      </c>
      <c r="C1308" s="220"/>
      <c r="D1308" s="39"/>
      <c r="E1308" s="224" t="s">
        <v>888</v>
      </c>
      <c r="F1308" s="222" t="s">
        <v>212</v>
      </c>
      <c r="G1308" s="223">
        <f>30*2</f>
        <v>60</v>
      </c>
      <c r="H1308" s="378"/>
      <c r="I1308" s="326">
        <f t="shared" si="45"/>
        <v>0</v>
      </c>
      <c r="J1308" s="7"/>
      <c r="K1308" s="13"/>
    </row>
    <row r="1309" spans="2:11" s="6" customFormat="1" x14ac:dyDescent="0.35">
      <c r="B1309" s="136"/>
      <c r="C1309" s="225"/>
      <c r="D1309" s="39"/>
      <c r="E1309" s="226"/>
      <c r="F1309" s="227"/>
      <c r="G1309" s="228"/>
      <c r="H1309" s="379"/>
      <c r="I1309" s="326"/>
      <c r="J1309" s="7"/>
      <c r="K1309" s="13"/>
    </row>
    <row r="1310" spans="2:11" s="6" customFormat="1" x14ac:dyDescent="0.35">
      <c r="B1310" s="136"/>
      <c r="C1310" s="220"/>
      <c r="D1310" s="39"/>
      <c r="E1310" s="224"/>
      <c r="F1310" s="222"/>
      <c r="G1310" s="209"/>
      <c r="H1310" s="378"/>
      <c r="I1310" s="326"/>
      <c r="J1310" s="7"/>
      <c r="K1310" s="13"/>
    </row>
    <row r="1311" spans="2:11" s="6" customFormat="1" x14ac:dyDescent="0.35">
      <c r="B1311" s="172"/>
      <c r="C1311" s="213"/>
      <c r="D1311" s="39"/>
      <c r="E1311" s="211" t="s">
        <v>889</v>
      </c>
      <c r="F1311" s="212"/>
      <c r="G1311" s="209"/>
      <c r="H1311" s="377"/>
      <c r="I1311" s="326"/>
      <c r="J1311" s="7"/>
      <c r="K1311" s="13"/>
    </row>
    <row r="1312" spans="2:11" s="6" customFormat="1" x14ac:dyDescent="0.35">
      <c r="B1312" s="172"/>
      <c r="C1312" s="213"/>
      <c r="D1312" s="39"/>
      <c r="E1312" s="213"/>
      <c r="F1312" s="212"/>
      <c r="G1312" s="209"/>
      <c r="H1312" s="377"/>
      <c r="I1312" s="326"/>
      <c r="J1312" s="7"/>
      <c r="K1312" s="13"/>
    </row>
    <row r="1313" spans="2:11" s="6" customFormat="1" ht="58" x14ac:dyDescent="0.35">
      <c r="B1313" s="172" t="s">
        <v>988</v>
      </c>
      <c r="C1313" s="213" t="s">
        <v>890</v>
      </c>
      <c r="D1313" s="39"/>
      <c r="E1313" s="214" t="s">
        <v>891</v>
      </c>
      <c r="F1313" s="212" t="s">
        <v>845</v>
      </c>
      <c r="G1313" s="209">
        <f>80*7</f>
        <v>560</v>
      </c>
      <c r="H1313" s="377"/>
      <c r="I1313" s="326">
        <f t="shared" si="45"/>
        <v>0</v>
      </c>
      <c r="J1313" s="7"/>
      <c r="K1313" s="13"/>
    </row>
    <row r="1314" spans="2:11" s="6" customFormat="1" x14ac:dyDescent="0.35">
      <c r="B1314" s="136"/>
      <c r="C1314" s="213"/>
      <c r="D1314" s="39"/>
      <c r="E1314" s="213"/>
      <c r="F1314" s="212"/>
      <c r="G1314" s="209"/>
      <c r="H1314" s="377"/>
      <c r="I1314" s="326"/>
      <c r="J1314" s="7"/>
      <c r="K1314" s="13"/>
    </row>
    <row r="1315" spans="2:11" s="6" customFormat="1" ht="29" x14ac:dyDescent="0.35">
      <c r="B1315" s="136"/>
      <c r="C1315" s="229" t="s">
        <v>1024</v>
      </c>
      <c r="D1315" s="39"/>
      <c r="E1315" s="211" t="s">
        <v>892</v>
      </c>
      <c r="F1315" s="212"/>
      <c r="G1315" s="209"/>
      <c r="H1315" s="377"/>
      <c r="I1315" s="326"/>
      <c r="J1315" s="7"/>
      <c r="K1315" s="13"/>
    </row>
    <row r="1316" spans="2:11" s="6" customFormat="1" x14ac:dyDescent="0.35">
      <c r="B1316" s="172" t="s">
        <v>989</v>
      </c>
      <c r="C1316" s="213"/>
      <c r="D1316" s="39"/>
      <c r="E1316" s="213"/>
      <c r="F1316" s="212"/>
      <c r="G1316" s="209"/>
      <c r="H1316" s="377"/>
      <c r="I1316" s="326"/>
      <c r="J1316" s="7"/>
      <c r="K1316" s="13"/>
    </row>
    <row r="1317" spans="2:11" s="6" customFormat="1" ht="43.5" x14ac:dyDescent="0.35">
      <c r="B1317" s="136"/>
      <c r="C1317" s="213" t="s">
        <v>48</v>
      </c>
      <c r="D1317" s="39"/>
      <c r="E1317" s="214" t="s">
        <v>893</v>
      </c>
      <c r="F1317" s="212" t="s">
        <v>894</v>
      </c>
      <c r="G1317" s="209">
        <f>100*7</f>
        <v>700</v>
      </c>
      <c r="H1317" s="377"/>
      <c r="I1317" s="326">
        <f t="shared" si="45"/>
        <v>0</v>
      </c>
      <c r="J1317" s="7"/>
      <c r="K1317" s="13"/>
    </row>
    <row r="1318" spans="2:11" s="6" customFormat="1" x14ac:dyDescent="0.35">
      <c r="B1318" s="172"/>
      <c r="C1318" s="213"/>
      <c r="D1318" s="39"/>
      <c r="E1318" s="213"/>
      <c r="F1318" s="212"/>
      <c r="G1318" s="209"/>
      <c r="H1318" s="377"/>
      <c r="I1318" s="326"/>
      <c r="J1318" s="7"/>
      <c r="K1318" s="13"/>
    </row>
    <row r="1319" spans="2:11" s="6" customFormat="1" ht="29" x14ac:dyDescent="0.35">
      <c r="B1319" s="172"/>
      <c r="C1319" s="229" t="s">
        <v>1028</v>
      </c>
      <c r="D1319" s="39"/>
      <c r="E1319" s="211" t="s">
        <v>895</v>
      </c>
      <c r="F1319" s="212"/>
      <c r="G1319" s="209"/>
      <c r="H1319" s="377"/>
      <c r="I1319" s="326"/>
      <c r="J1319" s="7"/>
      <c r="K1319" s="13"/>
    </row>
    <row r="1320" spans="2:11" s="6" customFormat="1" x14ac:dyDescent="0.35">
      <c r="B1320" s="172"/>
      <c r="C1320" s="213"/>
      <c r="D1320" s="39"/>
      <c r="E1320" s="213"/>
      <c r="F1320" s="212"/>
      <c r="G1320" s="209"/>
      <c r="H1320" s="377"/>
      <c r="I1320" s="326"/>
      <c r="J1320" s="7"/>
      <c r="K1320" s="13"/>
    </row>
    <row r="1321" spans="2:11" s="6" customFormat="1" ht="43.5" x14ac:dyDescent="0.35">
      <c r="B1321" s="172" t="s">
        <v>990</v>
      </c>
      <c r="C1321" s="213" t="s">
        <v>48</v>
      </c>
      <c r="D1321" s="39"/>
      <c r="E1321" s="214" t="s">
        <v>896</v>
      </c>
      <c r="F1321" s="212" t="s">
        <v>894</v>
      </c>
      <c r="G1321" s="209">
        <f>G1317</f>
        <v>700</v>
      </c>
      <c r="H1321" s="377"/>
      <c r="I1321" s="326">
        <f t="shared" si="45"/>
        <v>0</v>
      </c>
      <c r="J1321" s="7"/>
      <c r="K1321" s="13"/>
    </row>
    <row r="1322" spans="2:11" s="6" customFormat="1" x14ac:dyDescent="0.35">
      <c r="B1322" s="136"/>
      <c r="C1322" s="213"/>
      <c r="D1322" s="39"/>
      <c r="E1322" s="213"/>
      <c r="F1322" s="212"/>
      <c r="G1322" s="209"/>
      <c r="H1322" s="377"/>
      <c r="I1322" s="326"/>
      <c r="J1322" s="7"/>
      <c r="K1322" s="13"/>
    </row>
    <row r="1323" spans="2:11" s="6" customFormat="1" ht="29" x14ac:dyDescent="0.35">
      <c r="B1323" s="172"/>
      <c r="C1323" s="229" t="s">
        <v>1025</v>
      </c>
      <c r="D1323" s="39"/>
      <c r="E1323" s="211" t="s">
        <v>897</v>
      </c>
      <c r="F1323" s="212"/>
      <c r="G1323" s="209"/>
      <c r="H1323" s="377"/>
      <c r="I1323" s="326"/>
      <c r="J1323" s="7"/>
      <c r="K1323" s="13"/>
    </row>
    <row r="1324" spans="2:11" s="6" customFormat="1" x14ac:dyDescent="0.35">
      <c r="B1324" s="172"/>
      <c r="C1324" s="213"/>
      <c r="D1324" s="39"/>
      <c r="E1324" s="213"/>
      <c r="F1324" s="212"/>
      <c r="G1324" s="209"/>
      <c r="H1324" s="377"/>
      <c r="I1324" s="326"/>
      <c r="J1324" s="7"/>
      <c r="K1324" s="13"/>
    </row>
    <row r="1325" spans="2:11" s="6" customFormat="1" x14ac:dyDescent="0.35">
      <c r="B1325" s="172" t="s">
        <v>991</v>
      </c>
      <c r="C1325" s="220" t="s">
        <v>378</v>
      </c>
      <c r="D1325" s="39"/>
      <c r="E1325" s="230" t="s">
        <v>898</v>
      </c>
      <c r="F1325" s="222" t="s">
        <v>899</v>
      </c>
      <c r="G1325" s="223">
        <f>(((100*7)*0.04)/1000)</f>
        <v>2.8000000000000001E-2</v>
      </c>
      <c r="H1325" s="378"/>
      <c r="I1325" s="326">
        <f t="shared" si="45"/>
        <v>0</v>
      </c>
      <c r="J1325" s="7"/>
      <c r="K1325" s="13"/>
    </row>
    <row r="1326" spans="2:11" s="6" customFormat="1" x14ac:dyDescent="0.35">
      <c r="B1326" s="136"/>
      <c r="C1326" s="213"/>
      <c r="D1326" s="39"/>
      <c r="E1326" s="213"/>
      <c r="F1326" s="212"/>
      <c r="G1326" s="209"/>
      <c r="H1326" s="377"/>
      <c r="I1326" s="326"/>
      <c r="J1326" s="7"/>
      <c r="K1326" s="13"/>
    </row>
    <row r="1327" spans="2:11" s="11" customFormat="1" ht="20" customHeight="1" x14ac:dyDescent="0.35">
      <c r="B1327" s="198" t="s">
        <v>186</v>
      </c>
      <c r="C1327" s="198"/>
      <c r="D1327" s="199"/>
      <c r="E1327" s="55"/>
      <c r="F1327" s="56"/>
      <c r="G1327" s="57"/>
      <c r="H1327" s="351"/>
      <c r="I1327" s="325">
        <f>SUM(I1275:I1326)</f>
        <v>0</v>
      </c>
      <c r="J1327" s="12"/>
      <c r="K1327" s="13"/>
    </row>
    <row r="1328" spans="2:11" s="11" customFormat="1" ht="20" customHeight="1" x14ac:dyDescent="0.25">
      <c r="B1328" s="52" t="s">
        <v>697</v>
      </c>
      <c r="C1328" s="53"/>
      <c r="D1328" s="54"/>
      <c r="E1328" s="55"/>
      <c r="F1328" s="56"/>
      <c r="G1328" s="57"/>
      <c r="H1328" s="351"/>
      <c r="I1328" s="311"/>
      <c r="J1328" s="12"/>
      <c r="K1328" s="13"/>
    </row>
    <row r="1329" spans="2:11" s="1" customFormat="1" ht="15" customHeight="1" x14ac:dyDescent="0.3">
      <c r="B1329" s="58" t="s">
        <v>698</v>
      </c>
      <c r="C1329" s="68"/>
      <c r="D1329" s="68"/>
      <c r="E1329" s="68"/>
      <c r="F1329" s="69"/>
      <c r="G1329" s="70"/>
      <c r="H1329" s="355"/>
      <c r="I1329" s="313"/>
      <c r="J1329" s="2"/>
      <c r="K1329" s="13"/>
    </row>
    <row r="1330" spans="2:11" s="5" customFormat="1" ht="15" customHeight="1" x14ac:dyDescent="0.3">
      <c r="B1330" s="200" t="s">
        <v>664</v>
      </c>
      <c r="C1330" s="200"/>
      <c r="D1330" s="200"/>
      <c r="E1330" s="65"/>
      <c r="F1330" s="66"/>
      <c r="G1330" s="67"/>
      <c r="H1330" s="374"/>
      <c r="I1330" s="321"/>
      <c r="J1330" s="4"/>
      <c r="K1330" s="13"/>
    </row>
    <row r="1331" spans="2:11" s="6" customFormat="1" ht="63.5" customHeight="1" x14ac:dyDescent="0.35">
      <c r="B1331" s="201" t="s">
        <v>0</v>
      </c>
      <c r="C1331" s="201" t="s">
        <v>1</v>
      </c>
      <c r="D1331" s="201" t="s">
        <v>2</v>
      </c>
      <c r="E1331" s="201" t="s">
        <v>3</v>
      </c>
      <c r="F1331" s="201" t="s">
        <v>4</v>
      </c>
      <c r="G1331" s="202" t="s">
        <v>5</v>
      </c>
      <c r="H1331" s="376" t="s">
        <v>6</v>
      </c>
      <c r="I1331" s="329" t="s">
        <v>7</v>
      </c>
      <c r="J1331" s="7"/>
      <c r="K1331" s="13"/>
    </row>
    <row r="1332" spans="2:11" s="11" customFormat="1" ht="20" customHeight="1" x14ac:dyDescent="0.35">
      <c r="B1332" s="47" t="s">
        <v>66</v>
      </c>
      <c r="C1332" s="47"/>
      <c r="D1332" s="48"/>
      <c r="E1332" s="49"/>
      <c r="F1332" s="50"/>
      <c r="G1332" s="51"/>
      <c r="H1332" s="350"/>
      <c r="I1332" s="310">
        <f>I1327</f>
        <v>0</v>
      </c>
      <c r="J1332" s="12"/>
      <c r="K1332" s="13"/>
    </row>
    <row r="1333" spans="2:11" s="6" customFormat="1" ht="29" x14ac:dyDescent="0.35">
      <c r="B1333" s="172"/>
      <c r="C1333" s="214" t="s">
        <v>1024</v>
      </c>
      <c r="D1333" s="39"/>
      <c r="E1333" s="211" t="s">
        <v>900</v>
      </c>
      <c r="F1333" s="231"/>
      <c r="G1333" s="209"/>
      <c r="H1333" s="377"/>
      <c r="I1333" s="326"/>
      <c r="J1333" s="7"/>
      <c r="K1333" s="13"/>
    </row>
    <row r="1334" spans="2:11" s="6" customFormat="1" x14ac:dyDescent="0.35">
      <c r="B1334" s="172"/>
      <c r="C1334" s="213"/>
      <c r="D1334" s="39"/>
      <c r="E1334" s="213"/>
      <c r="F1334" s="232"/>
      <c r="G1334" s="209"/>
      <c r="H1334" s="377"/>
      <c r="I1334" s="326"/>
      <c r="J1334" s="7"/>
      <c r="K1334" s="13"/>
    </row>
    <row r="1335" spans="2:11" s="6" customFormat="1" x14ac:dyDescent="0.35">
      <c r="B1335" s="172" t="s">
        <v>992</v>
      </c>
      <c r="C1335" s="213" t="s">
        <v>901</v>
      </c>
      <c r="D1335" s="39"/>
      <c r="E1335" s="214" t="s">
        <v>902</v>
      </c>
      <c r="F1335" s="232" t="s">
        <v>894</v>
      </c>
      <c r="G1335" s="209">
        <f>G1321*10%</f>
        <v>70</v>
      </c>
      <c r="H1335" s="377"/>
      <c r="I1335" s="326">
        <f t="shared" si="45"/>
        <v>0</v>
      </c>
      <c r="J1335" s="7"/>
      <c r="K1335" s="13"/>
    </row>
    <row r="1336" spans="2:11" s="6" customFormat="1" x14ac:dyDescent="0.35">
      <c r="B1336" s="136"/>
      <c r="C1336" s="213"/>
      <c r="D1336" s="39"/>
      <c r="E1336" s="213"/>
      <c r="F1336" s="232"/>
      <c r="G1336" s="209"/>
      <c r="H1336" s="377"/>
      <c r="I1336" s="326"/>
      <c r="J1336" s="7"/>
      <c r="K1336" s="13"/>
    </row>
    <row r="1337" spans="2:11" s="6" customFormat="1" x14ac:dyDescent="0.35">
      <c r="B1337" s="172" t="s">
        <v>993</v>
      </c>
      <c r="C1337" s="213" t="s">
        <v>346</v>
      </c>
      <c r="D1337" s="39"/>
      <c r="E1337" s="214" t="s">
        <v>903</v>
      </c>
      <c r="F1337" s="232" t="s">
        <v>899</v>
      </c>
      <c r="G1337" s="209">
        <f>(G1321*2037*3%)/1000</f>
        <v>42.777000000000001</v>
      </c>
      <c r="H1337" s="377"/>
      <c r="I1337" s="326">
        <f t="shared" si="45"/>
        <v>0</v>
      </c>
      <c r="J1337" s="7"/>
      <c r="K1337" s="13"/>
    </row>
    <row r="1338" spans="2:11" s="6" customFormat="1" x14ac:dyDescent="0.35">
      <c r="B1338" s="172"/>
      <c r="C1338" s="213"/>
      <c r="D1338" s="39"/>
      <c r="E1338" s="213"/>
      <c r="F1338" s="232"/>
      <c r="G1338" s="209"/>
      <c r="H1338" s="377"/>
      <c r="I1338" s="326"/>
      <c r="J1338" s="7"/>
      <c r="K1338" s="13"/>
    </row>
    <row r="1339" spans="2:11" s="6" customFormat="1" x14ac:dyDescent="0.35">
      <c r="B1339" s="172"/>
      <c r="C1339" s="213"/>
      <c r="D1339" s="39"/>
      <c r="E1339" s="211" t="s">
        <v>904</v>
      </c>
      <c r="F1339" s="232"/>
      <c r="G1339" s="209"/>
      <c r="H1339" s="377"/>
      <c r="I1339" s="326"/>
      <c r="J1339" s="7"/>
      <c r="K1339" s="13"/>
    </row>
    <row r="1340" spans="2:11" s="6" customFormat="1" x14ac:dyDescent="0.35">
      <c r="B1340" s="172"/>
      <c r="C1340" s="213"/>
      <c r="D1340" s="39"/>
      <c r="E1340" s="213"/>
      <c r="F1340" s="232"/>
      <c r="G1340" s="209"/>
      <c r="H1340" s="377"/>
      <c r="I1340" s="326"/>
      <c r="J1340" s="7"/>
      <c r="K1340" s="13"/>
    </row>
    <row r="1341" spans="2:11" s="6" customFormat="1" ht="29" x14ac:dyDescent="0.35">
      <c r="B1341" s="172"/>
      <c r="C1341" s="213"/>
      <c r="D1341" s="39"/>
      <c r="E1341" s="214" t="s">
        <v>905</v>
      </c>
      <c r="F1341" s="232"/>
      <c r="G1341" s="209"/>
      <c r="H1341" s="377"/>
      <c r="I1341" s="326"/>
      <c r="J1341" s="7"/>
      <c r="K1341" s="13"/>
    </row>
    <row r="1342" spans="2:11" s="6" customFormat="1" x14ac:dyDescent="0.35">
      <c r="B1342" s="172"/>
      <c r="C1342" s="213"/>
      <c r="D1342" s="39"/>
      <c r="E1342" s="213"/>
      <c r="F1342" s="232"/>
      <c r="G1342" s="209"/>
      <c r="H1342" s="377"/>
      <c r="I1342" s="326"/>
      <c r="J1342" s="7"/>
      <c r="K1342" s="13"/>
    </row>
    <row r="1343" spans="2:11" s="6" customFormat="1" x14ac:dyDescent="0.35">
      <c r="B1343" s="172"/>
      <c r="C1343" s="213"/>
      <c r="D1343" s="39"/>
      <c r="E1343" s="214" t="s">
        <v>906</v>
      </c>
      <c r="F1343" s="232"/>
      <c r="G1343" s="209"/>
      <c r="H1343" s="377"/>
      <c r="I1343" s="326"/>
      <c r="J1343" s="7"/>
      <c r="K1343" s="13"/>
    </row>
    <row r="1344" spans="2:11" s="6" customFormat="1" x14ac:dyDescent="0.35">
      <c r="B1344" s="172"/>
      <c r="C1344" s="213"/>
      <c r="D1344" s="39"/>
      <c r="E1344" s="213"/>
      <c r="F1344" s="232"/>
      <c r="G1344" s="209"/>
      <c r="H1344" s="377"/>
      <c r="I1344" s="326"/>
      <c r="J1344" s="7"/>
      <c r="K1344" s="13"/>
    </row>
    <row r="1345" spans="2:11" s="6" customFormat="1" x14ac:dyDescent="0.35">
      <c r="B1345" s="172" t="s">
        <v>993</v>
      </c>
      <c r="C1345" s="213"/>
      <c r="D1345" s="39"/>
      <c r="E1345" s="213" t="s">
        <v>907</v>
      </c>
      <c r="F1345" s="232" t="s">
        <v>712</v>
      </c>
      <c r="G1345" s="209">
        <v>1</v>
      </c>
      <c r="H1345" s="377"/>
      <c r="I1345" s="326">
        <f t="shared" si="45"/>
        <v>0</v>
      </c>
      <c r="J1345" s="7"/>
      <c r="K1345" s="13"/>
    </row>
    <row r="1346" spans="2:11" s="6" customFormat="1" x14ac:dyDescent="0.35">
      <c r="B1346" s="136"/>
      <c r="C1346" s="213"/>
      <c r="D1346" s="39"/>
      <c r="E1346" s="213"/>
      <c r="F1346" s="232"/>
      <c r="G1346" s="209"/>
      <c r="H1346" s="377"/>
      <c r="I1346" s="326"/>
      <c r="J1346" s="7"/>
      <c r="K1346" s="13"/>
    </row>
    <row r="1347" spans="2:11" s="6" customFormat="1" x14ac:dyDescent="0.35">
      <c r="B1347" s="172"/>
      <c r="C1347" s="220"/>
      <c r="D1347" s="39"/>
      <c r="E1347" s="233" t="s">
        <v>908</v>
      </c>
      <c r="F1347" s="234"/>
      <c r="G1347" s="223"/>
      <c r="H1347" s="378"/>
      <c r="I1347" s="326"/>
      <c r="J1347" s="7"/>
      <c r="K1347" s="13"/>
    </row>
    <row r="1348" spans="2:11" s="6" customFormat="1" x14ac:dyDescent="0.35">
      <c r="B1348" s="172"/>
      <c r="C1348" s="220"/>
      <c r="D1348" s="39"/>
      <c r="E1348" s="230"/>
      <c r="F1348" s="234"/>
      <c r="G1348" s="223"/>
      <c r="H1348" s="378"/>
      <c r="I1348" s="326"/>
      <c r="J1348" s="7"/>
      <c r="K1348" s="13"/>
    </row>
    <row r="1349" spans="2:11" s="6" customFormat="1" ht="43.5" x14ac:dyDescent="0.35">
      <c r="B1349" s="172" t="s">
        <v>994</v>
      </c>
      <c r="C1349" s="220"/>
      <c r="D1349" s="39"/>
      <c r="E1349" s="230" t="s">
        <v>909</v>
      </c>
      <c r="F1349" s="234" t="s">
        <v>200</v>
      </c>
      <c r="G1349" s="223">
        <v>75</v>
      </c>
      <c r="H1349" s="378"/>
      <c r="I1349" s="326">
        <f t="shared" si="45"/>
        <v>0</v>
      </c>
      <c r="J1349" s="7"/>
      <c r="K1349" s="13"/>
    </row>
    <row r="1350" spans="2:11" s="6" customFormat="1" x14ac:dyDescent="0.35">
      <c r="B1350" s="136"/>
      <c r="C1350" s="220"/>
      <c r="D1350" s="39"/>
      <c r="E1350" s="230"/>
      <c r="F1350" s="234"/>
      <c r="G1350" s="223"/>
      <c r="H1350" s="378"/>
      <c r="I1350" s="326"/>
      <c r="J1350" s="7"/>
      <c r="K1350" s="13"/>
    </row>
    <row r="1351" spans="2:11" s="6" customFormat="1" x14ac:dyDescent="0.35">
      <c r="B1351" s="172"/>
      <c r="C1351" s="220"/>
      <c r="D1351" s="39"/>
      <c r="E1351" s="235" t="s">
        <v>910</v>
      </c>
      <c r="F1351" s="234"/>
      <c r="G1351" s="223"/>
      <c r="H1351" s="378"/>
      <c r="I1351" s="326"/>
      <c r="J1351" s="7"/>
      <c r="K1351" s="13"/>
    </row>
    <row r="1352" spans="2:11" s="6" customFormat="1" x14ac:dyDescent="0.35">
      <c r="B1352" s="172"/>
      <c r="C1352" s="220"/>
      <c r="D1352" s="39"/>
      <c r="E1352" s="230"/>
      <c r="F1352" s="234"/>
      <c r="G1352" s="223"/>
      <c r="H1352" s="378"/>
      <c r="I1352" s="326"/>
      <c r="J1352" s="7"/>
      <c r="K1352" s="13"/>
    </row>
    <row r="1353" spans="2:11" s="6" customFormat="1" x14ac:dyDescent="0.35">
      <c r="B1353" s="172" t="s">
        <v>995</v>
      </c>
      <c r="C1353" s="220"/>
      <c r="D1353" s="39"/>
      <c r="E1353" s="230" t="s">
        <v>911</v>
      </c>
      <c r="F1353" s="234" t="s">
        <v>181</v>
      </c>
      <c r="G1353" s="223">
        <f>0.1*24.55*21.65</f>
        <v>53.150749999999995</v>
      </c>
      <c r="H1353" s="378"/>
      <c r="I1353" s="326">
        <f t="shared" si="45"/>
        <v>0</v>
      </c>
      <c r="J1353" s="7"/>
      <c r="K1353" s="13"/>
    </row>
    <row r="1354" spans="2:11" s="6" customFormat="1" x14ac:dyDescent="0.35">
      <c r="B1354" s="136"/>
      <c r="C1354" s="220"/>
      <c r="D1354" s="39"/>
      <c r="E1354" s="230"/>
      <c r="F1354" s="234"/>
      <c r="G1354" s="223"/>
      <c r="H1354" s="378"/>
      <c r="I1354" s="326"/>
      <c r="J1354" s="7"/>
      <c r="K1354" s="13"/>
    </row>
    <row r="1355" spans="2:11" s="6" customFormat="1" x14ac:dyDescent="0.35">
      <c r="B1355" s="172" t="s">
        <v>996</v>
      </c>
      <c r="C1355" s="220"/>
      <c r="D1355" s="39"/>
      <c r="E1355" s="230" t="s">
        <v>912</v>
      </c>
      <c r="F1355" s="234" t="s">
        <v>181</v>
      </c>
      <c r="G1355" s="223">
        <f>0.3*21.55*18.65</f>
        <v>120.57224999999998</v>
      </c>
      <c r="H1355" s="378"/>
      <c r="I1355" s="326">
        <f t="shared" si="45"/>
        <v>0</v>
      </c>
      <c r="J1355" s="7"/>
      <c r="K1355" s="13"/>
    </row>
    <row r="1356" spans="2:11" s="6" customFormat="1" ht="29" x14ac:dyDescent="0.35">
      <c r="B1356" s="136"/>
      <c r="C1356" s="214" t="s">
        <v>1023</v>
      </c>
      <c r="D1356" s="39"/>
      <c r="E1356" s="229" t="s">
        <v>913</v>
      </c>
      <c r="F1356" s="232"/>
      <c r="G1356" s="209"/>
      <c r="H1356" s="377"/>
      <c r="I1356" s="326"/>
      <c r="J1356" s="7"/>
      <c r="K1356" s="13"/>
    </row>
    <row r="1357" spans="2:11" s="6" customFormat="1" x14ac:dyDescent="0.35">
      <c r="B1357" s="136"/>
      <c r="C1357" s="213"/>
      <c r="D1357" s="39"/>
      <c r="E1357" s="229"/>
      <c r="F1357" s="232"/>
      <c r="G1357" s="209"/>
      <c r="H1357" s="377"/>
      <c r="I1357" s="326"/>
      <c r="J1357" s="7"/>
      <c r="K1357" s="13"/>
    </row>
    <row r="1358" spans="2:11" s="6" customFormat="1" ht="29" x14ac:dyDescent="0.35">
      <c r="B1358" s="172" t="s">
        <v>997</v>
      </c>
      <c r="C1358" s="213" t="s">
        <v>914</v>
      </c>
      <c r="D1358" s="39"/>
      <c r="E1358" s="214" t="s">
        <v>915</v>
      </c>
      <c r="F1358" s="232" t="s">
        <v>737</v>
      </c>
      <c r="G1358" s="209">
        <f>(40*45*2*0.6)</f>
        <v>2160</v>
      </c>
      <c r="H1358" s="377"/>
      <c r="I1358" s="326">
        <f t="shared" si="45"/>
        <v>0</v>
      </c>
      <c r="J1358" s="7"/>
      <c r="K1358" s="13"/>
    </row>
    <row r="1359" spans="2:11" s="6" customFormat="1" x14ac:dyDescent="0.35">
      <c r="B1359" s="136"/>
      <c r="C1359" s="213"/>
      <c r="D1359" s="39"/>
      <c r="E1359" s="214"/>
      <c r="F1359" s="232"/>
      <c r="G1359" s="209"/>
      <c r="H1359" s="377"/>
      <c r="I1359" s="326"/>
      <c r="J1359" s="7"/>
      <c r="K1359" s="13"/>
    </row>
    <row r="1360" spans="2:11" s="6" customFormat="1" x14ac:dyDescent="0.35">
      <c r="B1360" s="172" t="s">
        <v>998</v>
      </c>
      <c r="C1360" s="213" t="s">
        <v>914</v>
      </c>
      <c r="D1360" s="39"/>
      <c r="E1360" s="214" t="s">
        <v>916</v>
      </c>
      <c r="F1360" s="232" t="s">
        <v>917</v>
      </c>
      <c r="G1360" s="209">
        <f>(40*45)*2</f>
        <v>3600</v>
      </c>
      <c r="H1360" s="377"/>
      <c r="I1360" s="326">
        <f t="shared" si="45"/>
        <v>0</v>
      </c>
      <c r="J1360" s="7"/>
      <c r="K1360" s="13"/>
    </row>
    <row r="1361" spans="2:11" s="6" customFormat="1" x14ac:dyDescent="0.35">
      <c r="B1361" s="136"/>
      <c r="C1361" s="213"/>
      <c r="D1361" s="39"/>
      <c r="E1361" s="213"/>
      <c r="F1361" s="232"/>
      <c r="G1361" s="209"/>
      <c r="H1361" s="377"/>
      <c r="I1361" s="326"/>
      <c r="J1361" s="7"/>
      <c r="K1361" s="13"/>
    </row>
    <row r="1362" spans="2:11" s="6" customFormat="1" x14ac:dyDescent="0.35">
      <c r="B1362" s="172" t="s">
        <v>999</v>
      </c>
      <c r="C1362" s="213" t="s">
        <v>195</v>
      </c>
      <c r="D1362" s="39"/>
      <c r="E1362" s="211" t="s">
        <v>918</v>
      </c>
      <c r="F1362" s="232"/>
      <c r="G1362" s="209"/>
      <c r="H1362" s="377"/>
      <c r="I1362" s="326"/>
      <c r="J1362" s="7"/>
      <c r="K1362" s="13"/>
    </row>
    <row r="1363" spans="2:11" s="6" customFormat="1" x14ac:dyDescent="0.35">
      <c r="B1363" s="136"/>
      <c r="C1363" s="213"/>
      <c r="D1363" s="39"/>
      <c r="E1363" s="213"/>
      <c r="F1363" s="232"/>
      <c r="G1363" s="209"/>
      <c r="H1363" s="377"/>
      <c r="I1363" s="326"/>
      <c r="J1363" s="7"/>
      <c r="K1363" s="13"/>
    </row>
    <row r="1364" spans="2:11" s="6" customFormat="1" ht="43.5" x14ac:dyDescent="0.35">
      <c r="B1364" s="172" t="s">
        <v>1000</v>
      </c>
      <c r="C1364" s="213"/>
      <c r="D1364" s="39"/>
      <c r="E1364" s="214" t="s">
        <v>919</v>
      </c>
      <c r="F1364" s="232" t="s">
        <v>737</v>
      </c>
      <c r="G1364" s="209">
        <f>(6*28*4)+(6*15*2)+(6*7.5*2)+(9*45)+(2*45)</f>
        <v>1437</v>
      </c>
      <c r="H1364" s="377"/>
      <c r="I1364" s="326"/>
      <c r="J1364" s="7"/>
      <c r="K1364" s="13"/>
    </row>
    <row r="1365" spans="2:11" s="6" customFormat="1" x14ac:dyDescent="0.35">
      <c r="B1365" s="136"/>
      <c r="C1365" s="213"/>
      <c r="D1365" s="39"/>
      <c r="E1365" s="214"/>
      <c r="F1365" s="232"/>
      <c r="G1365" s="209"/>
      <c r="H1365" s="377"/>
      <c r="I1365" s="326"/>
      <c r="J1365" s="7"/>
      <c r="K1365" s="13"/>
    </row>
    <row r="1366" spans="2:11" s="6" customFormat="1" x14ac:dyDescent="0.35">
      <c r="B1366" s="172" t="s">
        <v>1001</v>
      </c>
      <c r="C1366" s="213"/>
      <c r="D1366" s="39"/>
      <c r="E1366" s="214" t="s">
        <v>920</v>
      </c>
      <c r="F1366" s="232" t="s">
        <v>917</v>
      </c>
      <c r="G1366" s="209">
        <f>(3*40*2)+(3*15*2)+(3*7.5*2)</f>
        <v>375</v>
      </c>
      <c r="H1366" s="377"/>
      <c r="I1366" s="326">
        <f t="shared" si="45"/>
        <v>0</v>
      </c>
      <c r="J1366" s="7"/>
      <c r="K1366" s="13"/>
    </row>
    <row r="1367" spans="2:11" s="6" customFormat="1" x14ac:dyDescent="0.35">
      <c r="B1367" s="136"/>
      <c r="C1367" s="213"/>
      <c r="D1367" s="39"/>
      <c r="E1367" s="214"/>
      <c r="F1367" s="232"/>
      <c r="G1367" s="209"/>
      <c r="H1367" s="377"/>
      <c r="I1367" s="326"/>
      <c r="J1367" s="7"/>
      <c r="K1367" s="13"/>
    </row>
    <row r="1368" spans="2:11" s="6" customFormat="1" ht="58" x14ac:dyDescent="0.35">
      <c r="B1368" s="172" t="s">
        <v>1002</v>
      </c>
      <c r="C1368" s="213"/>
      <c r="D1368" s="39"/>
      <c r="E1368" s="214" t="s">
        <v>921</v>
      </c>
      <c r="F1368" s="232" t="s">
        <v>737</v>
      </c>
      <c r="G1368" s="209">
        <f>(40*45*0.3*2)+(0.5*4*(45+21.55)*2*0.3)</f>
        <v>1159.8599999999999</v>
      </c>
      <c r="H1368" s="377"/>
      <c r="I1368" s="326">
        <f t="shared" si="45"/>
        <v>0</v>
      </c>
      <c r="J1368" s="7"/>
      <c r="K1368" s="13"/>
    </row>
    <row r="1369" spans="2:11" s="6" customFormat="1" x14ac:dyDescent="0.35">
      <c r="B1369" s="136"/>
      <c r="C1369" s="213"/>
      <c r="D1369" s="39"/>
      <c r="E1369" s="214"/>
      <c r="F1369" s="232"/>
      <c r="G1369" s="209"/>
      <c r="H1369" s="377"/>
      <c r="I1369" s="326"/>
      <c r="J1369" s="7"/>
      <c r="K1369" s="13"/>
    </row>
    <row r="1370" spans="2:11" s="6" customFormat="1" x14ac:dyDescent="0.35">
      <c r="B1370" s="136"/>
      <c r="C1370" s="213" t="s">
        <v>389</v>
      </c>
      <c r="D1370" s="39"/>
      <c r="E1370" s="233" t="s">
        <v>922</v>
      </c>
      <c r="F1370" s="232"/>
      <c r="G1370" s="209"/>
      <c r="H1370" s="377"/>
      <c r="I1370" s="326"/>
      <c r="J1370" s="7"/>
      <c r="K1370" s="13"/>
    </row>
    <row r="1371" spans="2:11" s="6" customFormat="1" x14ac:dyDescent="0.35">
      <c r="B1371" s="136"/>
      <c r="C1371" s="213"/>
      <c r="D1371" s="39"/>
      <c r="E1371" s="213"/>
      <c r="F1371" s="232"/>
      <c r="G1371" s="209"/>
      <c r="H1371" s="377"/>
      <c r="I1371" s="326"/>
      <c r="J1371" s="7"/>
      <c r="K1371" s="13"/>
    </row>
    <row r="1372" spans="2:11" s="6" customFormat="1" ht="58" x14ac:dyDescent="0.35">
      <c r="B1372" s="172" t="s">
        <v>1003</v>
      </c>
      <c r="C1372" s="213"/>
      <c r="D1372" s="39"/>
      <c r="E1372" s="214" t="s">
        <v>923</v>
      </c>
      <c r="F1372" s="232" t="s">
        <v>917</v>
      </c>
      <c r="G1372" s="209">
        <f>(40*45*2)</f>
        <v>3600</v>
      </c>
      <c r="H1372" s="377"/>
      <c r="I1372" s="326">
        <f t="shared" si="45"/>
        <v>0</v>
      </c>
      <c r="J1372" s="7"/>
      <c r="K1372" s="13"/>
    </row>
    <row r="1373" spans="2:11" s="6" customFormat="1" x14ac:dyDescent="0.35">
      <c r="B1373" s="136"/>
      <c r="C1373" s="213"/>
      <c r="D1373" s="39"/>
      <c r="E1373" s="213"/>
      <c r="F1373" s="232"/>
      <c r="G1373" s="209"/>
      <c r="H1373" s="377"/>
      <c r="I1373" s="326"/>
      <c r="J1373" s="7"/>
      <c r="K1373" s="13"/>
    </row>
    <row r="1374" spans="2:11" s="6" customFormat="1" x14ac:dyDescent="0.35">
      <c r="B1374" s="136"/>
      <c r="C1374" s="213" t="s">
        <v>207</v>
      </c>
      <c r="D1374" s="39"/>
      <c r="E1374" s="233" t="s">
        <v>924</v>
      </c>
      <c r="F1374" s="232"/>
      <c r="G1374" s="209"/>
      <c r="H1374" s="377"/>
      <c r="I1374" s="326"/>
      <c r="J1374" s="7"/>
      <c r="K1374" s="13"/>
    </row>
    <row r="1375" spans="2:11" s="6" customFormat="1" x14ac:dyDescent="0.35">
      <c r="B1375" s="136"/>
      <c r="C1375" s="213"/>
      <c r="D1375" s="39"/>
      <c r="E1375" s="213"/>
      <c r="F1375" s="232"/>
      <c r="G1375" s="209"/>
      <c r="H1375" s="377"/>
      <c r="I1375" s="326"/>
      <c r="J1375" s="7"/>
      <c r="K1375" s="13"/>
    </row>
    <row r="1376" spans="2:11" s="6" customFormat="1" ht="29" x14ac:dyDescent="0.35">
      <c r="B1376" s="172" t="s">
        <v>1004</v>
      </c>
      <c r="C1376" s="213"/>
      <c r="D1376" s="39"/>
      <c r="E1376" s="214" t="s">
        <v>925</v>
      </c>
      <c r="F1376" s="232" t="s">
        <v>917</v>
      </c>
      <c r="G1376" s="209">
        <v>60</v>
      </c>
      <c r="H1376" s="377"/>
      <c r="I1376" s="326">
        <f t="shared" ref="I1376:I1400" si="46">H1376*G1376</f>
        <v>0</v>
      </c>
      <c r="J1376" s="7"/>
      <c r="K1376" s="13"/>
    </row>
    <row r="1377" spans="2:11" s="6" customFormat="1" x14ac:dyDescent="0.35">
      <c r="B1377" s="172"/>
      <c r="C1377" s="213"/>
      <c r="D1377" s="39"/>
      <c r="E1377" s="214"/>
      <c r="F1377" s="236"/>
      <c r="G1377" s="209"/>
      <c r="H1377" s="377"/>
      <c r="I1377" s="326"/>
      <c r="J1377" s="7"/>
      <c r="K1377" s="13"/>
    </row>
    <row r="1378" spans="2:11" s="11" customFormat="1" ht="20" customHeight="1" x14ac:dyDescent="0.35">
      <c r="B1378" s="198" t="s">
        <v>186</v>
      </c>
      <c r="C1378" s="198"/>
      <c r="D1378" s="199"/>
      <c r="E1378" s="55"/>
      <c r="F1378" s="56"/>
      <c r="G1378" s="57"/>
      <c r="H1378" s="351"/>
      <c r="I1378" s="325">
        <f>SUM(I1332:I1377)</f>
        <v>0</v>
      </c>
      <c r="J1378" s="12"/>
      <c r="K1378" s="13"/>
    </row>
    <row r="1379" spans="2:11" s="11" customFormat="1" ht="20" customHeight="1" x14ac:dyDescent="0.25">
      <c r="B1379" s="52" t="s">
        <v>697</v>
      </c>
      <c r="C1379" s="53"/>
      <c r="D1379" s="54"/>
      <c r="E1379" s="55"/>
      <c r="F1379" s="56"/>
      <c r="G1379" s="57"/>
      <c r="H1379" s="351"/>
      <c r="I1379" s="311"/>
      <c r="J1379" s="12"/>
      <c r="K1379" s="13"/>
    </row>
    <row r="1380" spans="2:11" s="1" customFormat="1" ht="15" customHeight="1" x14ac:dyDescent="0.3">
      <c r="B1380" s="58" t="s">
        <v>698</v>
      </c>
      <c r="C1380" s="68"/>
      <c r="D1380" s="68"/>
      <c r="E1380" s="68"/>
      <c r="F1380" s="69"/>
      <c r="G1380" s="70"/>
      <c r="H1380" s="355"/>
      <c r="I1380" s="313"/>
      <c r="J1380" s="2"/>
      <c r="K1380" s="13"/>
    </row>
    <row r="1381" spans="2:11" s="5" customFormat="1" ht="15" customHeight="1" x14ac:dyDescent="0.3">
      <c r="B1381" s="200" t="s">
        <v>664</v>
      </c>
      <c r="C1381" s="200"/>
      <c r="D1381" s="200"/>
      <c r="E1381" s="65"/>
      <c r="F1381" s="66"/>
      <c r="G1381" s="67"/>
      <c r="H1381" s="374"/>
      <c r="I1381" s="321"/>
      <c r="J1381" s="4"/>
      <c r="K1381" s="13"/>
    </row>
    <row r="1382" spans="2:11" s="6" customFormat="1" ht="58" customHeight="1" x14ac:dyDescent="0.35">
      <c r="B1382" s="201" t="s">
        <v>0</v>
      </c>
      <c r="C1382" s="201" t="s">
        <v>1</v>
      </c>
      <c r="D1382" s="201" t="s">
        <v>2</v>
      </c>
      <c r="E1382" s="201" t="s">
        <v>3</v>
      </c>
      <c r="F1382" s="201" t="s">
        <v>4</v>
      </c>
      <c r="G1382" s="202" t="s">
        <v>5</v>
      </c>
      <c r="H1382" s="376" t="s">
        <v>6</v>
      </c>
      <c r="I1382" s="329" t="s">
        <v>7</v>
      </c>
      <c r="J1382" s="7"/>
      <c r="K1382" s="13"/>
    </row>
    <row r="1383" spans="2:11" s="11" customFormat="1" ht="20" customHeight="1" x14ac:dyDescent="0.35">
      <c r="B1383" s="47" t="s">
        <v>66</v>
      </c>
      <c r="C1383" s="47"/>
      <c r="D1383" s="48"/>
      <c r="E1383" s="49"/>
      <c r="F1383" s="50"/>
      <c r="G1383" s="51"/>
      <c r="H1383" s="350"/>
      <c r="I1383" s="310">
        <f>I1378</f>
        <v>0</v>
      </c>
      <c r="J1383" s="12"/>
      <c r="K1383" s="13"/>
    </row>
    <row r="1384" spans="2:11" s="6" customFormat="1" x14ac:dyDescent="0.35">
      <c r="B1384" s="136"/>
      <c r="C1384" s="213" t="s">
        <v>210</v>
      </c>
      <c r="D1384" s="39"/>
      <c r="E1384" s="233" t="s">
        <v>926</v>
      </c>
      <c r="F1384" s="208"/>
      <c r="G1384" s="209"/>
      <c r="H1384" s="377"/>
      <c r="I1384" s="326"/>
      <c r="J1384" s="7"/>
      <c r="K1384" s="13"/>
    </row>
    <row r="1385" spans="2:11" s="6" customFormat="1" x14ac:dyDescent="0.35">
      <c r="B1385" s="136"/>
      <c r="C1385" s="213"/>
      <c r="D1385" s="39"/>
      <c r="E1385" s="213"/>
      <c r="F1385" s="212"/>
      <c r="G1385" s="209"/>
      <c r="H1385" s="377"/>
      <c r="I1385" s="326"/>
      <c r="J1385" s="7"/>
      <c r="K1385" s="13"/>
    </row>
    <row r="1386" spans="2:11" s="6" customFormat="1" ht="29" x14ac:dyDescent="0.35">
      <c r="B1386" s="172" t="s">
        <v>1005</v>
      </c>
      <c r="C1386" s="213"/>
      <c r="D1386" s="39"/>
      <c r="E1386" s="214" t="s">
        <v>1027</v>
      </c>
      <c r="F1386" s="212" t="s">
        <v>740</v>
      </c>
      <c r="G1386" s="209">
        <v>20</v>
      </c>
      <c r="H1386" s="377"/>
      <c r="I1386" s="326">
        <f t="shared" si="46"/>
        <v>0</v>
      </c>
      <c r="J1386" s="7"/>
      <c r="K1386" s="13"/>
    </row>
    <row r="1387" spans="2:11" s="6" customFormat="1" x14ac:dyDescent="0.35">
      <c r="B1387" s="136"/>
      <c r="C1387" s="213"/>
      <c r="D1387" s="39"/>
      <c r="E1387" s="214"/>
      <c r="F1387" s="212"/>
      <c r="G1387" s="209"/>
      <c r="H1387" s="377"/>
      <c r="I1387" s="326"/>
      <c r="J1387" s="7"/>
      <c r="K1387" s="13"/>
    </row>
    <row r="1388" spans="2:11" s="6" customFormat="1" x14ac:dyDescent="0.35">
      <c r="B1388" s="172" t="s">
        <v>1006</v>
      </c>
      <c r="C1388" s="237" t="s">
        <v>193</v>
      </c>
      <c r="D1388" s="39"/>
      <c r="E1388" s="238" t="s">
        <v>725</v>
      </c>
      <c r="F1388" s="222" t="s">
        <v>212</v>
      </c>
      <c r="G1388" s="223">
        <v>100</v>
      </c>
      <c r="H1388" s="378"/>
      <c r="I1388" s="326">
        <f t="shared" si="46"/>
        <v>0</v>
      </c>
      <c r="J1388" s="7"/>
      <c r="K1388" s="13"/>
    </row>
    <row r="1389" spans="2:11" s="6" customFormat="1" x14ac:dyDescent="0.35">
      <c r="B1389" s="136"/>
      <c r="C1389" s="239"/>
      <c r="D1389" s="39"/>
      <c r="E1389" s="240"/>
      <c r="F1389" s="212"/>
      <c r="G1389" s="209"/>
      <c r="H1389" s="377"/>
      <c r="I1389" s="326"/>
      <c r="J1389" s="7"/>
      <c r="K1389" s="13"/>
    </row>
    <row r="1390" spans="2:11" s="6" customFormat="1" ht="87" x14ac:dyDescent="0.35">
      <c r="B1390" s="136"/>
      <c r="C1390" s="239"/>
      <c r="D1390" s="39"/>
      <c r="E1390" s="241" t="s">
        <v>728</v>
      </c>
      <c r="F1390" s="212"/>
      <c r="G1390" s="209"/>
      <c r="H1390" s="377"/>
      <c r="I1390" s="326"/>
      <c r="J1390" s="7"/>
      <c r="K1390" s="13"/>
    </row>
    <row r="1391" spans="2:11" s="6" customFormat="1" x14ac:dyDescent="0.35">
      <c r="B1391" s="136"/>
      <c r="C1391" s="239"/>
      <c r="D1391" s="39"/>
      <c r="E1391" s="240"/>
      <c r="F1391" s="212"/>
      <c r="G1391" s="209"/>
      <c r="H1391" s="377"/>
      <c r="I1391" s="326"/>
      <c r="J1391" s="7"/>
      <c r="K1391" s="13"/>
    </row>
    <row r="1392" spans="2:11" s="6" customFormat="1" x14ac:dyDescent="0.35">
      <c r="B1392" s="172" t="s">
        <v>1007</v>
      </c>
      <c r="C1392" s="239" t="s">
        <v>193</v>
      </c>
      <c r="D1392" s="39"/>
      <c r="E1392" s="240" t="s">
        <v>725</v>
      </c>
      <c r="F1392" s="212" t="s">
        <v>212</v>
      </c>
      <c r="G1392" s="209">
        <v>100</v>
      </c>
      <c r="H1392" s="377"/>
      <c r="I1392" s="326">
        <f t="shared" si="46"/>
        <v>0</v>
      </c>
      <c r="J1392" s="7"/>
      <c r="K1392" s="13"/>
    </row>
    <row r="1393" spans="2:11" s="6" customFormat="1" x14ac:dyDescent="0.35">
      <c r="B1393" s="136"/>
      <c r="C1393" s="239"/>
      <c r="D1393" s="39"/>
      <c r="E1393" s="240"/>
      <c r="F1393" s="212"/>
      <c r="G1393" s="209"/>
      <c r="H1393" s="377"/>
      <c r="I1393" s="326"/>
      <c r="J1393" s="7"/>
      <c r="K1393" s="13"/>
    </row>
    <row r="1394" spans="2:11" s="6" customFormat="1" ht="58" x14ac:dyDescent="0.35">
      <c r="B1394" s="136"/>
      <c r="C1394" s="237"/>
      <c r="D1394" s="39"/>
      <c r="E1394" s="242" t="s">
        <v>729</v>
      </c>
      <c r="F1394" s="222"/>
      <c r="G1394" s="223"/>
      <c r="H1394" s="378"/>
      <c r="I1394" s="326"/>
      <c r="J1394" s="7"/>
      <c r="K1394" s="13"/>
    </row>
    <row r="1395" spans="2:11" s="6" customFormat="1" x14ac:dyDescent="0.35">
      <c r="B1395" s="172" t="s">
        <v>1008</v>
      </c>
      <c r="C1395" s="237"/>
      <c r="D1395" s="39"/>
      <c r="E1395" s="238"/>
      <c r="F1395" s="222"/>
      <c r="G1395" s="223"/>
      <c r="H1395" s="378"/>
      <c r="I1395" s="326"/>
      <c r="J1395" s="7"/>
      <c r="K1395" s="13"/>
    </row>
    <row r="1396" spans="2:11" s="6" customFormat="1" x14ac:dyDescent="0.35">
      <c r="B1396" s="136"/>
      <c r="C1396" s="237" t="s">
        <v>193</v>
      </c>
      <c r="D1396" s="39"/>
      <c r="E1396" s="238" t="s">
        <v>725</v>
      </c>
      <c r="F1396" s="222" t="s">
        <v>212</v>
      </c>
      <c r="G1396" s="223">
        <v>80</v>
      </c>
      <c r="H1396" s="378"/>
      <c r="I1396" s="326">
        <f t="shared" si="46"/>
        <v>0</v>
      </c>
      <c r="J1396" s="7"/>
      <c r="K1396" s="13"/>
    </row>
    <row r="1397" spans="2:11" s="6" customFormat="1" x14ac:dyDescent="0.35">
      <c r="B1397" s="172"/>
      <c r="C1397" s="237"/>
      <c r="D1397" s="39"/>
      <c r="E1397" s="238"/>
      <c r="F1397" s="222"/>
      <c r="G1397" s="223"/>
      <c r="H1397" s="378"/>
      <c r="I1397" s="326"/>
      <c r="J1397" s="7"/>
      <c r="K1397" s="13"/>
    </row>
    <row r="1398" spans="2:11" s="6" customFormat="1" ht="72.5" x14ac:dyDescent="0.35">
      <c r="B1398" s="172" t="s">
        <v>1009</v>
      </c>
      <c r="C1398" s="239"/>
      <c r="D1398" s="39"/>
      <c r="E1398" s="241" t="s">
        <v>730</v>
      </c>
      <c r="F1398" s="212"/>
      <c r="G1398" s="209"/>
      <c r="H1398" s="377"/>
      <c r="I1398" s="326"/>
      <c r="J1398" s="7"/>
      <c r="K1398" s="13"/>
    </row>
    <row r="1399" spans="2:11" s="6" customFormat="1" x14ac:dyDescent="0.35">
      <c r="B1399" s="136"/>
      <c r="C1399" s="239"/>
      <c r="D1399" s="39"/>
      <c r="E1399" s="240"/>
      <c r="F1399" s="212"/>
      <c r="G1399" s="209"/>
      <c r="H1399" s="377"/>
      <c r="I1399" s="326"/>
      <c r="J1399" s="7"/>
      <c r="K1399" s="13"/>
    </row>
    <row r="1400" spans="2:11" s="6" customFormat="1" x14ac:dyDescent="0.35">
      <c r="B1400" s="172" t="s">
        <v>1010</v>
      </c>
      <c r="C1400" s="239" t="s">
        <v>193</v>
      </c>
      <c r="D1400" s="39"/>
      <c r="E1400" s="240" t="s">
        <v>725</v>
      </c>
      <c r="F1400" s="212" t="s">
        <v>212</v>
      </c>
      <c r="G1400" s="209">
        <v>80</v>
      </c>
      <c r="H1400" s="377"/>
      <c r="I1400" s="326">
        <f t="shared" si="46"/>
        <v>0</v>
      </c>
      <c r="J1400" s="7"/>
      <c r="K1400" s="13"/>
    </row>
    <row r="1401" spans="2:11" s="6" customFormat="1" x14ac:dyDescent="0.35">
      <c r="B1401" s="136"/>
      <c r="C1401" s="239"/>
      <c r="D1401" s="39"/>
      <c r="E1401" s="240"/>
      <c r="F1401" s="212"/>
      <c r="G1401" s="209"/>
      <c r="H1401" s="377"/>
      <c r="I1401" s="326"/>
      <c r="J1401" s="7"/>
      <c r="K1401" s="13"/>
    </row>
    <row r="1402" spans="2:11" s="6" customFormat="1" x14ac:dyDescent="0.35">
      <c r="B1402" s="136"/>
      <c r="C1402" s="239"/>
      <c r="D1402" s="39"/>
      <c r="E1402" s="243" t="s">
        <v>732</v>
      </c>
      <c r="F1402" s="212"/>
      <c r="G1402" s="209"/>
      <c r="H1402" s="377"/>
      <c r="I1402" s="326"/>
      <c r="J1402" s="7"/>
      <c r="K1402" s="13"/>
    </row>
    <row r="1403" spans="2:11" s="6" customFormat="1" x14ac:dyDescent="0.35">
      <c r="B1403" s="136"/>
      <c r="C1403" s="239"/>
      <c r="D1403" s="39"/>
      <c r="E1403" s="240"/>
      <c r="F1403" s="212"/>
      <c r="G1403" s="209"/>
      <c r="H1403" s="377"/>
      <c r="I1403" s="326"/>
      <c r="J1403" s="7"/>
      <c r="K1403" s="13"/>
    </row>
    <row r="1404" spans="2:11" s="6" customFormat="1" ht="87" x14ac:dyDescent="0.35">
      <c r="B1404" s="172" t="s">
        <v>1011</v>
      </c>
      <c r="C1404" s="239" t="s">
        <v>193</v>
      </c>
      <c r="D1404" s="39"/>
      <c r="E1404" s="241" t="s">
        <v>733</v>
      </c>
      <c r="F1404" s="212" t="s">
        <v>212</v>
      </c>
      <c r="G1404" s="209">
        <f>((100*2*0.15)*30%)</f>
        <v>9</v>
      </c>
      <c r="H1404" s="377"/>
      <c r="I1404" s="326">
        <f t="shared" ref="I1404:I1428" si="47">H1404*G1404</f>
        <v>0</v>
      </c>
      <c r="J1404" s="7"/>
      <c r="K1404" s="13"/>
    </row>
    <row r="1405" spans="2:11" s="6" customFormat="1" ht="29" x14ac:dyDescent="0.35">
      <c r="B1405" s="136"/>
      <c r="C1405" s="244" t="s">
        <v>939</v>
      </c>
      <c r="D1405" s="39"/>
      <c r="E1405" s="243" t="s">
        <v>422</v>
      </c>
      <c r="F1405" s="212"/>
      <c r="G1405" s="209"/>
      <c r="H1405" s="377"/>
      <c r="I1405" s="326"/>
      <c r="J1405" s="7"/>
      <c r="K1405" s="13"/>
    </row>
    <row r="1406" spans="2:11" s="6" customFormat="1" x14ac:dyDescent="0.35">
      <c r="B1406" s="136"/>
      <c r="C1406" s="239"/>
      <c r="D1406" s="39"/>
      <c r="E1406" s="243"/>
      <c r="F1406" s="212"/>
      <c r="G1406" s="209"/>
      <c r="H1406" s="377"/>
      <c r="I1406" s="326"/>
      <c r="J1406" s="7"/>
      <c r="K1406" s="13"/>
    </row>
    <row r="1407" spans="2:11" s="6" customFormat="1" ht="72.5" x14ac:dyDescent="0.35">
      <c r="B1407" s="172" t="s">
        <v>1012</v>
      </c>
      <c r="C1407" s="239" t="s">
        <v>51</v>
      </c>
      <c r="D1407" s="39"/>
      <c r="E1407" s="241" t="s">
        <v>742</v>
      </c>
      <c r="F1407" s="212" t="s">
        <v>740</v>
      </c>
      <c r="G1407" s="223">
        <v>8</v>
      </c>
      <c r="H1407" s="377"/>
      <c r="I1407" s="326">
        <f t="shared" si="47"/>
        <v>0</v>
      </c>
      <c r="J1407" s="7"/>
      <c r="K1407" s="13"/>
    </row>
    <row r="1408" spans="2:11" s="6" customFormat="1" x14ac:dyDescent="0.35">
      <c r="B1408" s="136"/>
      <c r="C1408" s="239"/>
      <c r="D1408" s="39"/>
      <c r="E1408" s="240"/>
      <c r="F1408" s="212"/>
      <c r="G1408" s="209"/>
      <c r="H1408" s="377"/>
      <c r="I1408" s="326"/>
      <c r="J1408" s="7"/>
      <c r="K1408" s="13"/>
    </row>
    <row r="1409" spans="2:11" s="6" customFormat="1" ht="145" x14ac:dyDescent="0.35">
      <c r="B1409" s="172" t="s">
        <v>1013</v>
      </c>
      <c r="C1409" s="239" t="s">
        <v>193</v>
      </c>
      <c r="D1409" s="39"/>
      <c r="E1409" s="245" t="s">
        <v>744</v>
      </c>
      <c r="F1409" s="212"/>
      <c r="G1409" s="209"/>
      <c r="H1409" s="377"/>
      <c r="I1409" s="326"/>
      <c r="J1409" s="7"/>
      <c r="K1409" s="13"/>
    </row>
    <row r="1410" spans="2:11" s="6" customFormat="1" x14ac:dyDescent="0.35">
      <c r="B1410" s="136"/>
      <c r="C1410" s="239"/>
      <c r="D1410" s="39"/>
      <c r="E1410" s="240"/>
      <c r="F1410" s="212"/>
      <c r="G1410" s="209"/>
      <c r="H1410" s="377"/>
      <c r="I1410" s="326"/>
      <c r="J1410" s="7"/>
      <c r="K1410" s="13"/>
    </row>
    <row r="1411" spans="2:11" s="6" customFormat="1" x14ac:dyDescent="0.35">
      <c r="B1411" s="172" t="s">
        <v>1014</v>
      </c>
      <c r="C1411" s="239" t="s">
        <v>193</v>
      </c>
      <c r="D1411" s="39"/>
      <c r="E1411" s="240" t="s">
        <v>745</v>
      </c>
      <c r="F1411" s="212" t="s">
        <v>212</v>
      </c>
      <c r="G1411" s="209">
        <v>80</v>
      </c>
      <c r="H1411" s="377"/>
      <c r="I1411" s="326">
        <f t="shared" si="47"/>
        <v>0</v>
      </c>
      <c r="J1411" s="7"/>
      <c r="K1411" s="13"/>
    </row>
    <row r="1412" spans="2:11" s="6" customFormat="1" ht="12" customHeight="1" x14ac:dyDescent="0.35">
      <c r="B1412" s="136"/>
      <c r="C1412" s="239"/>
      <c r="D1412" s="39"/>
      <c r="E1412" s="240"/>
      <c r="F1412" s="212"/>
      <c r="G1412" s="209"/>
      <c r="H1412" s="377"/>
      <c r="I1412" s="326"/>
      <c r="J1412" s="7"/>
      <c r="K1412" s="13"/>
    </row>
    <row r="1413" spans="2:11" s="6" customFormat="1" ht="12" customHeight="1" x14ac:dyDescent="0.35">
      <c r="B1413" s="172" t="s">
        <v>1015</v>
      </c>
      <c r="C1413" s="239" t="s">
        <v>193</v>
      </c>
      <c r="D1413" s="39"/>
      <c r="E1413" s="240" t="s">
        <v>747</v>
      </c>
      <c r="F1413" s="212" t="s">
        <v>740</v>
      </c>
      <c r="G1413" s="209">
        <v>4</v>
      </c>
      <c r="H1413" s="377"/>
      <c r="I1413" s="326">
        <f t="shared" si="47"/>
        <v>0</v>
      </c>
      <c r="J1413" s="7"/>
      <c r="K1413" s="13"/>
    </row>
    <row r="1414" spans="2:11" s="6" customFormat="1" ht="12" customHeight="1" x14ac:dyDescent="0.35">
      <c r="B1414" s="136"/>
      <c r="C1414" s="239"/>
      <c r="D1414" s="39"/>
      <c r="E1414" s="240"/>
      <c r="F1414" s="212"/>
      <c r="G1414" s="209"/>
      <c r="H1414" s="377"/>
      <c r="I1414" s="326">
        <f t="shared" si="47"/>
        <v>0</v>
      </c>
      <c r="J1414" s="7"/>
      <c r="K1414" s="13"/>
    </row>
    <row r="1415" spans="2:11" s="6" customFormat="1" ht="12" customHeight="1" x14ac:dyDescent="0.35">
      <c r="B1415" s="172" t="s">
        <v>1016</v>
      </c>
      <c r="C1415" s="239" t="s">
        <v>207</v>
      </c>
      <c r="D1415" s="39"/>
      <c r="E1415" s="240" t="s">
        <v>748</v>
      </c>
      <c r="F1415" s="212" t="s">
        <v>740</v>
      </c>
      <c r="G1415" s="209">
        <v>18</v>
      </c>
      <c r="H1415" s="377"/>
      <c r="I1415" s="326">
        <f t="shared" si="47"/>
        <v>0</v>
      </c>
      <c r="J1415" s="7"/>
      <c r="K1415" s="13"/>
    </row>
    <row r="1416" spans="2:11" s="6" customFormat="1" ht="29" x14ac:dyDescent="0.35">
      <c r="B1416" s="136"/>
      <c r="C1416" s="244" t="s">
        <v>1022</v>
      </c>
      <c r="D1416" s="39"/>
      <c r="E1416" s="243" t="s">
        <v>401</v>
      </c>
      <c r="F1416" s="212"/>
      <c r="G1416" s="209"/>
      <c r="H1416" s="377"/>
      <c r="I1416" s="326"/>
      <c r="J1416" s="7"/>
      <c r="K1416" s="13"/>
    </row>
    <row r="1417" spans="2:11" s="6" customFormat="1" ht="12" customHeight="1" x14ac:dyDescent="0.35">
      <c r="B1417" s="136"/>
      <c r="C1417" s="239"/>
      <c r="D1417" s="39"/>
      <c r="E1417" s="240"/>
      <c r="F1417" s="212"/>
      <c r="G1417" s="209"/>
      <c r="H1417" s="377"/>
      <c r="I1417" s="326"/>
      <c r="J1417" s="7"/>
      <c r="K1417" s="13"/>
    </row>
    <row r="1418" spans="2:11" s="6" customFormat="1" ht="87" x14ac:dyDescent="0.35">
      <c r="B1418" s="172" t="s">
        <v>1017</v>
      </c>
      <c r="C1418" s="239" t="s">
        <v>57</v>
      </c>
      <c r="D1418" s="39"/>
      <c r="E1418" s="245" t="s">
        <v>753</v>
      </c>
      <c r="F1418" s="212"/>
      <c r="G1418" s="209"/>
      <c r="H1418" s="377"/>
      <c r="I1418" s="326"/>
      <c r="J1418" s="7"/>
      <c r="K1418" s="13"/>
    </row>
    <row r="1419" spans="2:11" s="6" customFormat="1" ht="12" customHeight="1" x14ac:dyDescent="0.35">
      <c r="B1419" s="136"/>
      <c r="C1419" s="213"/>
      <c r="D1419" s="39"/>
      <c r="E1419" s="213"/>
      <c r="F1419" s="212"/>
      <c r="G1419" s="209"/>
      <c r="H1419" s="377"/>
      <c r="I1419" s="326"/>
      <c r="J1419" s="7"/>
      <c r="K1419" s="13"/>
    </row>
    <row r="1420" spans="2:11" s="6" customFormat="1" ht="12" customHeight="1" x14ac:dyDescent="0.35">
      <c r="B1420" s="172" t="s">
        <v>1018</v>
      </c>
      <c r="C1420" s="239" t="s">
        <v>57</v>
      </c>
      <c r="D1420" s="39"/>
      <c r="E1420" s="240" t="s">
        <v>755</v>
      </c>
      <c r="F1420" s="212" t="s">
        <v>212</v>
      </c>
      <c r="G1420" s="209">
        <v>100</v>
      </c>
      <c r="H1420" s="377"/>
      <c r="I1420" s="326">
        <f t="shared" si="47"/>
        <v>0</v>
      </c>
      <c r="J1420" s="7"/>
      <c r="K1420" s="13"/>
    </row>
    <row r="1421" spans="2:11" s="6" customFormat="1" ht="12" customHeight="1" x14ac:dyDescent="0.35">
      <c r="B1421" s="136"/>
      <c r="C1421" s="213"/>
      <c r="D1421" s="39"/>
      <c r="E1421" s="213"/>
      <c r="F1421" s="212"/>
      <c r="G1421" s="209"/>
      <c r="H1421" s="377"/>
      <c r="I1421" s="326"/>
      <c r="J1421" s="7"/>
      <c r="K1421" s="13"/>
    </row>
    <row r="1422" spans="2:11" s="6" customFormat="1" ht="12" customHeight="1" x14ac:dyDescent="0.35">
      <c r="B1422" s="172" t="s">
        <v>1019</v>
      </c>
      <c r="C1422" s="239" t="s">
        <v>264</v>
      </c>
      <c r="D1422" s="39"/>
      <c r="E1422" s="243" t="s">
        <v>762</v>
      </c>
      <c r="F1422" s="212"/>
      <c r="G1422" s="209"/>
      <c r="H1422" s="377"/>
      <c r="I1422" s="326"/>
      <c r="J1422" s="7"/>
      <c r="K1422" s="13"/>
    </row>
    <row r="1423" spans="2:11" s="6" customFormat="1" ht="12" customHeight="1" x14ac:dyDescent="0.35">
      <c r="B1423" s="136"/>
      <c r="C1423" s="239"/>
      <c r="D1423" s="39"/>
      <c r="E1423" s="240"/>
      <c r="F1423" s="212"/>
      <c r="G1423" s="209"/>
      <c r="H1423" s="377"/>
      <c r="I1423" s="326"/>
      <c r="J1423" s="7"/>
      <c r="K1423" s="13"/>
    </row>
    <row r="1424" spans="2:11" s="6" customFormat="1" ht="130.5" x14ac:dyDescent="0.35">
      <c r="B1424" s="172" t="s">
        <v>1020</v>
      </c>
      <c r="C1424" s="239" t="s">
        <v>264</v>
      </c>
      <c r="D1424" s="39"/>
      <c r="E1424" s="246" t="s">
        <v>763</v>
      </c>
      <c r="F1424" s="212"/>
      <c r="G1424" s="209"/>
      <c r="H1424" s="377"/>
      <c r="I1424" s="326"/>
      <c r="J1424" s="7"/>
      <c r="K1424" s="13"/>
    </row>
    <row r="1425" spans="2:11" s="6" customFormat="1" ht="12" customHeight="1" x14ac:dyDescent="0.35">
      <c r="B1425" s="136"/>
      <c r="C1425" s="213"/>
      <c r="D1425" s="39"/>
      <c r="E1425" s="213"/>
      <c r="F1425" s="212"/>
      <c r="G1425" s="209"/>
      <c r="H1425" s="377"/>
      <c r="I1425" s="326"/>
      <c r="J1425" s="7"/>
      <c r="K1425" s="13"/>
    </row>
    <row r="1426" spans="2:11" s="6" customFormat="1" ht="12" customHeight="1" x14ac:dyDescent="0.35">
      <c r="B1426" s="172"/>
      <c r="C1426" s="74"/>
      <c r="D1426" s="206"/>
      <c r="E1426" s="213" t="s">
        <v>927</v>
      </c>
      <c r="F1426" s="212" t="s">
        <v>740</v>
      </c>
      <c r="G1426" s="209">
        <v>3</v>
      </c>
      <c r="H1426" s="377"/>
      <c r="I1426" s="326">
        <f t="shared" si="47"/>
        <v>0</v>
      </c>
      <c r="J1426" s="7"/>
      <c r="K1426" s="13"/>
    </row>
    <row r="1427" spans="2:11" s="6" customFormat="1" ht="9" customHeight="1" x14ac:dyDescent="0.35">
      <c r="B1427" s="172"/>
      <c r="C1427" s="74"/>
      <c r="D1427" s="206"/>
      <c r="E1427" s="213"/>
      <c r="F1427" s="212"/>
      <c r="G1427" s="209"/>
      <c r="H1427" s="377"/>
      <c r="I1427" s="326"/>
      <c r="J1427" s="7"/>
      <c r="K1427" s="13"/>
    </row>
    <row r="1428" spans="2:11" s="6" customFormat="1" x14ac:dyDescent="0.35">
      <c r="B1428" s="172" t="s">
        <v>1021</v>
      </c>
      <c r="C1428" s="74"/>
      <c r="D1428" s="206"/>
      <c r="E1428" s="213" t="s">
        <v>928</v>
      </c>
      <c r="F1428" s="212" t="s">
        <v>740</v>
      </c>
      <c r="G1428" s="209">
        <v>3</v>
      </c>
      <c r="H1428" s="377"/>
      <c r="I1428" s="326">
        <f t="shared" si="47"/>
        <v>0</v>
      </c>
      <c r="J1428" s="7"/>
      <c r="K1428" s="13"/>
    </row>
    <row r="1429" spans="2:11" s="6" customFormat="1" ht="12" customHeight="1" x14ac:dyDescent="0.25">
      <c r="B1429" s="247"/>
      <c r="C1429" s="74"/>
      <c r="D1429" s="97"/>
      <c r="E1429" s="248"/>
      <c r="F1429" s="249"/>
      <c r="G1429" s="171"/>
      <c r="H1429" s="26"/>
      <c r="I1429" s="307"/>
      <c r="J1429" s="7"/>
      <c r="K1429" s="13"/>
    </row>
    <row r="1430" spans="2:11" s="11" customFormat="1" ht="20" customHeight="1" x14ac:dyDescent="0.35">
      <c r="B1430" s="47" t="s">
        <v>186</v>
      </c>
      <c r="C1430" s="47"/>
      <c r="D1430" s="48"/>
      <c r="E1430" s="49"/>
      <c r="F1430" s="50"/>
      <c r="G1430" s="250"/>
      <c r="H1430" s="330"/>
      <c r="I1430" s="331">
        <f>SUM(I1383:I1429)</f>
        <v>0</v>
      </c>
      <c r="J1430" s="12"/>
      <c r="K1430" s="13"/>
    </row>
    <row r="1431" spans="2:11" s="11" customFormat="1" ht="24.5" customHeight="1" x14ac:dyDescent="0.25">
      <c r="B1431" s="52" t="s">
        <v>697</v>
      </c>
      <c r="C1431" s="53"/>
      <c r="D1431" s="54"/>
      <c r="E1431" s="55"/>
      <c r="F1431" s="56"/>
      <c r="G1431" s="251"/>
      <c r="H1431" s="332"/>
      <c r="I1431" s="333"/>
      <c r="J1431" s="12"/>
      <c r="K1431" s="13"/>
    </row>
    <row r="1432" spans="2:11" s="1" customFormat="1" ht="18" customHeight="1" x14ac:dyDescent="0.3">
      <c r="B1432" s="58" t="s">
        <v>698</v>
      </c>
      <c r="C1432" s="68"/>
      <c r="D1432" s="68"/>
      <c r="E1432" s="68"/>
      <c r="F1432" s="69"/>
      <c r="G1432" s="252"/>
      <c r="H1432" s="334"/>
      <c r="I1432" s="313"/>
      <c r="J1432" s="2"/>
      <c r="K1432" s="13"/>
    </row>
    <row r="1433" spans="2:11" s="6" customFormat="1" ht="19" customHeight="1" x14ac:dyDescent="0.3">
      <c r="B1433" s="253" t="s">
        <v>497</v>
      </c>
      <c r="C1433" s="254"/>
      <c r="D1433" s="254"/>
      <c r="E1433" s="254"/>
      <c r="F1433" s="255"/>
      <c r="G1433" s="256"/>
      <c r="H1433" s="265" t="s">
        <v>133</v>
      </c>
      <c r="I1433" s="264"/>
      <c r="J1433" s="7"/>
      <c r="K1433" s="13"/>
    </row>
    <row r="1434" spans="2:11" s="6" customFormat="1" ht="12" customHeight="1" x14ac:dyDescent="0.3">
      <c r="B1434" s="257"/>
      <c r="C1434" s="258"/>
      <c r="D1434" s="259"/>
      <c r="E1434" s="260" t="s">
        <v>411</v>
      </c>
      <c r="F1434" s="261"/>
      <c r="G1434" s="262"/>
      <c r="H1434" s="335" t="s">
        <v>133</v>
      </c>
      <c r="I1434" s="336" t="s">
        <v>666</v>
      </c>
      <c r="J1434" s="7"/>
      <c r="K1434" s="13"/>
    </row>
    <row r="1435" spans="2:11" s="6" customFormat="1" ht="12" customHeight="1" x14ac:dyDescent="0.35">
      <c r="B1435" s="263" t="s">
        <v>133</v>
      </c>
      <c r="C1435" s="264" t="s">
        <v>412</v>
      </c>
      <c r="D1435" s="265" t="s">
        <v>133</v>
      </c>
      <c r="E1435" s="265" t="s">
        <v>3</v>
      </c>
      <c r="F1435" s="265" t="s">
        <v>133</v>
      </c>
      <c r="G1435" s="266" t="s">
        <v>133</v>
      </c>
      <c r="H1435" s="263" t="s">
        <v>133</v>
      </c>
      <c r="I1435" s="337" t="s">
        <v>667</v>
      </c>
      <c r="J1435" s="7"/>
      <c r="K1435" s="13"/>
    </row>
    <row r="1436" spans="2:11" s="6" customFormat="1" ht="12" customHeight="1" x14ac:dyDescent="0.35">
      <c r="B1436" s="267"/>
      <c r="C1436" s="268" t="s">
        <v>668</v>
      </c>
      <c r="D1436" s="267"/>
      <c r="E1436" s="269" t="s">
        <v>413</v>
      </c>
      <c r="F1436" s="270"/>
      <c r="G1436" s="271"/>
      <c r="H1436" s="267"/>
      <c r="I1436" s="338">
        <f>I244</f>
        <v>2316000</v>
      </c>
      <c r="J1436" s="7"/>
      <c r="K1436" s="13"/>
    </row>
    <row r="1437" spans="2:11" s="6" customFormat="1" ht="12" customHeight="1" x14ac:dyDescent="0.35">
      <c r="B1437" s="267"/>
      <c r="C1437" s="272" t="s">
        <v>435</v>
      </c>
      <c r="D1437" s="267"/>
      <c r="E1437" s="269" t="s">
        <v>436</v>
      </c>
      <c r="F1437" s="270"/>
      <c r="G1437" s="271"/>
      <c r="H1437" s="267"/>
      <c r="I1437" s="338">
        <f>I292</f>
        <v>2100000</v>
      </c>
      <c r="J1437" s="7"/>
      <c r="K1437" s="13"/>
    </row>
    <row r="1438" spans="2:11" s="6" customFormat="1" ht="12" customHeight="1" x14ac:dyDescent="0.35">
      <c r="B1438" s="267"/>
      <c r="C1438" s="272">
        <v>2</v>
      </c>
      <c r="D1438" s="267"/>
      <c r="E1438" s="269" t="s">
        <v>414</v>
      </c>
      <c r="F1438" s="270"/>
      <c r="G1438" s="271"/>
      <c r="H1438" s="267"/>
      <c r="I1438" s="338">
        <f>I335</f>
        <v>0</v>
      </c>
      <c r="J1438" s="7"/>
      <c r="K1438" s="13"/>
    </row>
    <row r="1439" spans="2:11" s="6" customFormat="1" ht="12" customHeight="1" x14ac:dyDescent="0.35">
      <c r="B1439" s="267"/>
      <c r="C1439" s="272">
        <v>3</v>
      </c>
      <c r="D1439" s="267"/>
      <c r="E1439" s="269" t="s">
        <v>415</v>
      </c>
      <c r="F1439" s="270"/>
      <c r="G1439" s="271"/>
      <c r="H1439" s="267"/>
      <c r="I1439" s="338">
        <f>I440</f>
        <v>0</v>
      </c>
      <c r="J1439" s="7"/>
      <c r="K1439" s="13"/>
    </row>
    <row r="1440" spans="2:11" s="6" customFormat="1" ht="12" customHeight="1" x14ac:dyDescent="0.35">
      <c r="B1440" s="267"/>
      <c r="C1440" s="272">
        <v>4</v>
      </c>
      <c r="D1440" s="267"/>
      <c r="E1440" s="269" t="s">
        <v>416</v>
      </c>
      <c r="F1440" s="270"/>
      <c r="G1440" s="271"/>
      <c r="H1440" s="267"/>
      <c r="I1440" s="338" t="s">
        <v>686</v>
      </c>
      <c r="J1440" s="7"/>
      <c r="K1440" s="13"/>
    </row>
    <row r="1441" spans="2:11" s="6" customFormat="1" ht="12" customHeight="1" x14ac:dyDescent="0.35">
      <c r="B1441" s="267"/>
      <c r="C1441" s="272">
        <v>5</v>
      </c>
      <c r="D1441" s="267"/>
      <c r="E1441" s="269" t="s">
        <v>417</v>
      </c>
      <c r="F1441" s="270"/>
      <c r="G1441" s="271"/>
      <c r="H1441" s="267"/>
      <c r="I1441" s="338">
        <f>I597</f>
        <v>0</v>
      </c>
      <c r="J1441" s="7"/>
      <c r="K1441" s="13"/>
    </row>
    <row r="1442" spans="2:11" s="6" customFormat="1" ht="12" customHeight="1" x14ac:dyDescent="0.35">
      <c r="B1442" s="267"/>
      <c r="C1442" s="272">
        <v>6</v>
      </c>
      <c r="D1442" s="267"/>
      <c r="E1442" s="269" t="s">
        <v>418</v>
      </c>
      <c r="F1442" s="270"/>
      <c r="G1442" s="271"/>
      <c r="H1442" s="267"/>
      <c r="I1442" s="338">
        <f>I647</f>
        <v>0</v>
      </c>
      <c r="J1442" s="7"/>
      <c r="K1442" s="13"/>
    </row>
    <row r="1443" spans="2:11" s="6" customFormat="1" ht="12" customHeight="1" x14ac:dyDescent="0.35">
      <c r="B1443" s="267"/>
      <c r="C1443" s="272">
        <v>7</v>
      </c>
      <c r="D1443" s="267"/>
      <c r="E1443" s="269" t="s">
        <v>419</v>
      </c>
      <c r="F1443" s="270"/>
      <c r="G1443" s="271"/>
      <c r="H1443" s="267"/>
      <c r="I1443" s="338">
        <f>I696</f>
        <v>0</v>
      </c>
      <c r="J1443" s="7"/>
      <c r="K1443" s="13"/>
    </row>
    <row r="1444" spans="2:11" s="6" customFormat="1" ht="12" customHeight="1" x14ac:dyDescent="0.35">
      <c r="B1444" s="267"/>
      <c r="C1444" s="272">
        <v>8</v>
      </c>
      <c r="D1444" s="267"/>
      <c r="E1444" s="269" t="s">
        <v>420</v>
      </c>
      <c r="F1444" s="270"/>
      <c r="G1444" s="271"/>
      <c r="H1444" s="267"/>
      <c r="I1444" s="338" t="s">
        <v>687</v>
      </c>
      <c r="J1444" s="7"/>
      <c r="K1444" s="13"/>
    </row>
    <row r="1445" spans="2:11" s="6" customFormat="1" ht="12" customHeight="1" x14ac:dyDescent="0.35">
      <c r="B1445" s="267"/>
      <c r="C1445" s="272">
        <v>9</v>
      </c>
      <c r="D1445" s="267"/>
      <c r="E1445" s="269" t="s">
        <v>421</v>
      </c>
      <c r="F1445" s="270"/>
      <c r="G1445" s="271"/>
      <c r="H1445" s="267"/>
      <c r="I1445" s="338" t="s">
        <v>687</v>
      </c>
      <c r="J1445" s="7"/>
      <c r="K1445" s="13"/>
    </row>
    <row r="1446" spans="2:11" s="6" customFormat="1" ht="12" customHeight="1" x14ac:dyDescent="0.35">
      <c r="B1446" s="267"/>
      <c r="C1446" s="272">
        <v>10</v>
      </c>
      <c r="D1446" s="267"/>
      <c r="E1446" s="269" t="s">
        <v>422</v>
      </c>
      <c r="F1446" s="270"/>
      <c r="G1446" s="271"/>
      <c r="H1446" s="267"/>
      <c r="I1446" s="338" t="s">
        <v>687</v>
      </c>
      <c r="J1446" s="7"/>
      <c r="K1446" s="13"/>
    </row>
    <row r="1447" spans="2:11" s="6" customFormat="1" ht="12" customHeight="1" x14ac:dyDescent="0.35">
      <c r="B1447" s="267"/>
      <c r="C1447" s="272">
        <v>11</v>
      </c>
      <c r="D1447" s="267"/>
      <c r="E1447" s="269" t="s">
        <v>405</v>
      </c>
      <c r="F1447" s="270"/>
      <c r="G1447" s="271"/>
      <c r="H1447" s="267"/>
      <c r="I1447" s="338" t="s">
        <v>687</v>
      </c>
      <c r="J1447" s="7"/>
      <c r="K1447" s="13"/>
    </row>
    <row r="1448" spans="2:11" s="6" customFormat="1" ht="12" customHeight="1" x14ac:dyDescent="0.35">
      <c r="B1448" s="267"/>
      <c r="C1448" s="272">
        <v>12</v>
      </c>
      <c r="D1448" s="267"/>
      <c r="E1448" s="269" t="s">
        <v>568</v>
      </c>
      <c r="F1448" s="270"/>
      <c r="G1448" s="271"/>
      <c r="H1448" s="267"/>
      <c r="I1448" s="338">
        <f>I1160</f>
        <v>0</v>
      </c>
      <c r="J1448" s="7"/>
      <c r="K1448" s="13"/>
    </row>
    <row r="1449" spans="2:11" s="6" customFormat="1" ht="12" customHeight="1" x14ac:dyDescent="0.35">
      <c r="B1449" s="267"/>
      <c r="C1449" s="272">
        <v>13</v>
      </c>
      <c r="D1449" s="267"/>
      <c r="E1449" s="269" t="s">
        <v>598</v>
      </c>
      <c r="F1449" s="270"/>
      <c r="G1449" s="271"/>
      <c r="H1449" s="339"/>
      <c r="I1449" s="340">
        <f>I1173</f>
        <v>0</v>
      </c>
      <c r="J1449" s="7"/>
      <c r="K1449" s="13"/>
    </row>
    <row r="1450" spans="2:11" s="1" customFormat="1" ht="15" customHeight="1" x14ac:dyDescent="0.3">
      <c r="B1450" s="267"/>
      <c r="C1450" s="272">
        <v>14</v>
      </c>
      <c r="D1450" s="267"/>
      <c r="E1450" s="269" t="s">
        <v>650</v>
      </c>
      <c r="F1450" s="270"/>
      <c r="G1450" s="271"/>
      <c r="H1450" s="341"/>
      <c r="I1450" s="342">
        <f>I1217</f>
        <v>0</v>
      </c>
      <c r="J1450" s="2"/>
      <c r="K1450" s="13"/>
    </row>
    <row r="1451" spans="2:11" s="1" customFormat="1" ht="15" customHeight="1" x14ac:dyDescent="0.3">
      <c r="B1451" s="267"/>
      <c r="C1451" s="272">
        <v>15</v>
      </c>
      <c r="D1451" s="269"/>
      <c r="E1451" s="269" t="s">
        <v>837</v>
      </c>
      <c r="F1451" s="270"/>
      <c r="G1451" s="273"/>
      <c r="H1451" s="343"/>
      <c r="I1451" s="344">
        <f>I1430</f>
        <v>0</v>
      </c>
      <c r="J1451" s="2"/>
      <c r="K1451" s="13"/>
    </row>
    <row r="1452" spans="2:11" s="5" customFormat="1" ht="12" customHeight="1" x14ac:dyDescent="0.3">
      <c r="B1452" s="274"/>
      <c r="C1452" s="275"/>
      <c r="D1452" s="276"/>
      <c r="E1452" s="276" t="s">
        <v>696</v>
      </c>
      <c r="F1452" s="277"/>
      <c r="G1452" s="278"/>
      <c r="H1452" s="345"/>
      <c r="I1452" s="346">
        <f>SUM(I1436:I1451)</f>
        <v>4416000</v>
      </c>
      <c r="J1452" s="4"/>
      <c r="K1452" s="13"/>
    </row>
    <row r="1453" spans="2:11" x14ac:dyDescent="0.35">
      <c r="B1453" s="279"/>
      <c r="C1453" s="280"/>
      <c r="D1453" s="279"/>
      <c r="E1453" s="281" t="s">
        <v>688</v>
      </c>
      <c r="F1453" s="282"/>
      <c r="G1453" s="283"/>
      <c r="H1453" s="343"/>
      <c r="I1453" s="347">
        <f>I1452*0.15</f>
        <v>662400</v>
      </c>
    </row>
    <row r="1454" spans="2:11" x14ac:dyDescent="0.35">
      <c r="B1454" s="284"/>
      <c r="C1454" s="285"/>
      <c r="D1454" s="286"/>
      <c r="E1454" s="287" t="s">
        <v>689</v>
      </c>
      <c r="F1454" s="288"/>
      <c r="G1454" s="289"/>
      <c r="H1454" s="348"/>
      <c r="I1454" s="349">
        <f>I1452+I1453</f>
        <v>5078400</v>
      </c>
    </row>
  </sheetData>
  <sheetProtection algorithmName="SHA-512" hashValue="VIFZEE/lKtfMXZXGmoL1nHb5B2Zkv9lmIr5Urdszd/IIYZAWs+gDVq3C7d+nlQfPMYs8nrBsOpIgWEUhoNP9xw==" saltValue="kfQpoPoEm68drkAzagvwCw==" spinCount="100000" sheet="1" objects="1" scenarios="1"/>
  <protectedRanges>
    <protectedRange algorithmName="SHA-512" hashValue="fOHn2r5jN8tZum1/IqB1Y7ASrVlbImn/ewuWcJ0J1iZrOxlhotqiFiwCUUINgO9YUYJFv8J8OK3Mj0W2HPyIzQ==" saltValue="vbSL+lqSMMX7tR94yxmTnA==" spinCount="100000" sqref="B5:G1429" name="Range1"/>
  </protectedRanges>
  <mergeCells count="4">
    <mergeCell ref="B1220:D1220"/>
    <mergeCell ref="B1330:D1330"/>
    <mergeCell ref="B1273:D1273"/>
    <mergeCell ref="B1381:D1381"/>
  </mergeCells>
  <phoneticPr fontId="20" type="noConversion"/>
  <pageMargins left="0.59055118110236227" right="0.47244094488188981" top="0.39370078740157483" bottom="0.39370078740157483" header="0.31496062992125984" footer="0.31496062992125984"/>
  <pageSetup paperSize="9" scale="70" firstPageNumber="96" fitToHeight="99" orientation="portrait" useFirstPageNumber="1" r:id="rId1"/>
  <headerFooter>
    <oddHeader>&amp;R&amp;"Calibri,Regular"&amp;K000000Contract No. JDA KSPTF/PH01</oddHeader>
    <oddFooter>Page &amp;P</oddFooter>
  </headerFooter>
  <rowBreaks count="30" manualBreakCount="30">
    <brk id="61" min="1" max="8" man="1"/>
    <brk id="107" min="1" max="8" man="1"/>
    <brk id="159" min="1" max="8" man="1"/>
    <brk id="203" min="1" max="8" man="1"/>
    <brk id="244" min="1" max="8" man="1"/>
    <brk id="292" min="1" max="8" man="1"/>
    <brk id="335" min="1" max="8" man="1"/>
    <brk id="378" min="1" max="8" man="1"/>
    <brk id="440" min="1" max="8" man="1"/>
    <brk id="494" min="1" max="8" man="1"/>
    <brk id="544" min="1" max="8" man="1"/>
    <brk id="597" min="1" max="8" man="1"/>
    <brk id="647" min="1" max="8" man="1"/>
    <brk id="696" min="1" max="8" man="1"/>
    <brk id="757" min="1" max="8" man="1"/>
    <brk id="784" min="1" max="8" man="1"/>
    <brk id="845" min="1" max="8" man="1"/>
    <brk id="892" min="1" max="8" man="1"/>
    <brk id="919" min="1" max="8" man="1"/>
    <brk id="975" min="1" max="8" man="1"/>
    <brk id="1059" min="1" max="8" man="1"/>
    <brk id="1091" min="1" max="8" man="1"/>
    <brk id="1141" min="1" max="8" man="1"/>
    <brk id="1160" min="1" max="8" man="1"/>
    <brk id="1173" min="1" max="8" man="1"/>
    <brk id="1217" min="1" max="8" man="1"/>
    <brk id="1270" min="1" max="8" man="1"/>
    <brk id="1327" min="1" max="8" man="1"/>
    <brk id="1378" min="1" max="8" man="1"/>
    <brk id="1430" min="1"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122159850214795471B77D80516AF" ma:contentTypeVersion="18" ma:contentTypeDescription="Create a new document." ma:contentTypeScope="" ma:versionID="7c850adb1f65d489275e48dd3a20a4ba">
  <xsd:schema xmlns:xsd="http://www.w3.org/2001/XMLSchema" xmlns:xs="http://www.w3.org/2001/XMLSchema" xmlns:p="http://schemas.microsoft.com/office/2006/metadata/properties" xmlns:ns2="1e594314-4ca5-47a4-9905-a9cd66842360" xmlns:ns3="f6940f45-c14a-47cb-abed-b83c8182e62d" targetNamespace="http://schemas.microsoft.com/office/2006/metadata/properties" ma:root="true" ma:fieldsID="a1fbecb743ce1fceaf829d87a21964f0" ns2:_="" ns3:_="">
    <xsd:import namespace="1e594314-4ca5-47a4-9905-a9cd66842360"/>
    <xsd:import namespace="f6940f45-c14a-47cb-abed-b83c8182e6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94314-4ca5-47a4-9905-a9cd66842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bc0a21-a927-419b-927d-6daca0d2d2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40f45-c14a-47cb-abed-b83c8182e6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3d0291-7a22-4e66-9361-d7507e28d16f}" ma:internalName="TaxCatchAll" ma:showField="CatchAllData" ma:web="f6940f45-c14a-47cb-abed-b83c8182e6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6940f45-c14a-47cb-abed-b83c8182e62d" xsi:nil="true"/>
    <lcf76f155ced4ddcb4097134ff3c332f xmlns="1e594314-4ca5-47a4-9905-a9cd668423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91BB3-1B2E-4D29-956A-7C50F87B1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94314-4ca5-47a4-9905-a9cd66842360"/>
    <ds:schemaRef ds:uri="f6940f45-c14a-47cb-abed-b83c8182e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C488CC-5E49-4B2F-AA09-D23A3BB396B4}">
  <ds:schemaRefs>
    <ds:schemaRef ds:uri="http://purl.org/dc/terms/"/>
    <ds:schemaRef ds:uri="http://schemas.microsoft.com/office/2006/documentManagement/types"/>
    <ds:schemaRef ds:uri="1e594314-4ca5-47a4-9905-a9cd66842360"/>
    <ds:schemaRef ds:uri="http://purl.org/dc/elements/1.1/"/>
    <ds:schemaRef ds:uri="http://schemas.openxmlformats.org/package/2006/metadata/core-properties"/>
    <ds:schemaRef ds:uri="http://purl.org/dc/dcmitype/"/>
    <ds:schemaRef ds:uri="http://schemas.microsoft.com/office/2006/metadata/properties"/>
    <ds:schemaRef ds:uri="http://schemas.microsoft.com/office/infopath/2007/PartnerControls"/>
    <ds:schemaRef ds:uri="f6940f45-c14a-47cb-abed-b83c8182e62d"/>
    <ds:schemaRef ds:uri="http://www.w3.org/XML/1998/namespace"/>
  </ds:schemaRefs>
</ds:datastoreItem>
</file>

<file path=customXml/itemProps3.xml><?xml version="1.0" encoding="utf-8"?>
<ds:datastoreItem xmlns:ds="http://schemas.openxmlformats.org/officeDocument/2006/customXml" ds:itemID="{F4BAF9EE-6C01-442E-83BC-76E672B94A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MAIN CONTRACTOR BOQ</vt:lpstr>
      <vt:lpstr>'MAIN CONTRACTOR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Arjan Beeckman</dc:creator>
  <cp:lastModifiedBy>Joseph Skhumbuzo Mathebula</cp:lastModifiedBy>
  <cp:lastPrinted>2024-03-14T07:57:43Z</cp:lastPrinted>
  <dcterms:created xsi:type="dcterms:W3CDTF">2020-04-28T05:54:02Z</dcterms:created>
  <dcterms:modified xsi:type="dcterms:W3CDTF">2024-03-25T21:45:23Z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0x010100032122159850214795471B77D80516AF</vt:lpwstr>
  </property>
  <property fmtid="{D5CDD505-2E9C-101B-9397-08002B2CF9AE}" pid="3" name="Order">
    <vt:r8>111300</vt:r8>
  </property>
  <property fmtid="{D5CDD505-2E9C-101B-9397-08002B2CF9AE}" pid="4" name="_ExtendedDescription">
    <vt:lpwstr/>
  </property>
  <property fmtid="{D5CDD505-2E9C-101B-9397-08002B2CF9AE}" pid="5" name="ComplianceAssetId">
    <vt:lpwstr/>
  </property>
</Properties>
</file>