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nlcsaorgza-my.sharepoint.com/personal/andre_kritzinger_nlcsa_org_za/Documents/Desktop/Andre_Data/National Lotteries Commission/SCM &amp; Tenders/Data Warehouse/"/>
    </mc:Choice>
  </mc:AlternateContent>
  <xr:revisionPtr revIDLastSave="18" documentId="8_{90F5F111-FF5B-46EE-AFA2-4FAA7B8143BA}" xr6:coauthVersionLast="47" xr6:coauthVersionMax="47" xr10:uidLastSave="{D284EA7B-39F8-4DBE-8492-79D67C8950C5}"/>
  <bookViews>
    <workbookView xWindow="-110" yWindow="-110" windowWidth="38620" windowHeight="21100" xr2:uid="{00000000-000D-0000-FFFF-FFFF00000000}"/>
  </bookViews>
  <sheets>
    <sheet name="EDW Solution Pricing Detail" sheetId="2" r:id="rId1"/>
    <sheet name="EDW Pricing Summary" sheetId="3" r:id="rId2"/>
    <sheet name="Parameters &amp; Variables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J14" i="2"/>
  <c r="J13" i="2"/>
  <c r="D6" i="3" s="1"/>
  <c r="J12" i="2"/>
  <c r="K12" i="2" s="1"/>
  <c r="E4" i="3" s="1"/>
  <c r="J10" i="2"/>
  <c r="J4" i="2"/>
  <c r="J5" i="2"/>
  <c r="J6" i="2"/>
  <c r="J7" i="2"/>
  <c r="J8" i="2"/>
  <c r="J9" i="2"/>
  <c r="J3" i="2"/>
  <c r="I15" i="3"/>
  <c r="C6" i="3"/>
  <c r="K13" i="2"/>
  <c r="E6" i="3" s="1"/>
  <c r="I13" i="2"/>
  <c r="I14" i="3"/>
  <c r="C4" i="3"/>
  <c r="I12" i="2"/>
  <c r="I14" i="2"/>
  <c r="D7" i="3" s="1"/>
  <c r="I4" i="2"/>
  <c r="I5" i="2"/>
  <c r="I6" i="2"/>
  <c r="I7" i="2"/>
  <c r="I8" i="2"/>
  <c r="I9" i="2"/>
  <c r="C5" i="3"/>
  <c r="I11" i="2"/>
  <c r="I3" i="2"/>
  <c r="C3" i="3" s="1"/>
  <c r="I16" i="3"/>
  <c r="I12" i="3"/>
  <c r="I13" i="3"/>
  <c r="E17" i="3"/>
  <c r="F17" i="3"/>
  <c r="G17" i="3"/>
  <c r="H17" i="3"/>
  <c r="D17" i="3"/>
  <c r="D4" i="3" l="1"/>
  <c r="C7" i="3"/>
  <c r="I17" i="3"/>
  <c r="D5" i="3" l="1"/>
  <c r="I15" i="2"/>
  <c r="K7" i="2"/>
  <c r="K11" i="2"/>
  <c r="K8" i="2"/>
  <c r="K4" i="2"/>
  <c r="K6" i="2"/>
  <c r="K10" i="2"/>
  <c r="K9" i="2"/>
  <c r="E5" i="3" l="1"/>
  <c r="K3" i="2"/>
  <c r="E3" i="3" s="1"/>
  <c r="D3" i="3"/>
  <c r="J15" i="2"/>
  <c r="K14" i="2"/>
  <c r="E7" i="3" s="1"/>
  <c r="K5" i="2"/>
  <c r="C8" i="3"/>
  <c r="K15" i="2" l="1"/>
  <c r="E8" i="3"/>
  <c r="D8" i="3"/>
</calcChain>
</file>

<file path=xl/sharedStrings.xml><?xml version="1.0" encoding="utf-8"?>
<sst xmlns="http://schemas.openxmlformats.org/spreadsheetml/2006/main" count="119" uniqueCount="96">
  <si>
    <t>VAT Rate</t>
  </si>
  <si>
    <t>Category</t>
  </si>
  <si>
    <t>Component / Line Item</t>
  </si>
  <si>
    <t>Unit</t>
  </si>
  <si>
    <t>Qty</t>
  </si>
  <si>
    <t>Unit Price (Excl VAT)</t>
  </si>
  <si>
    <t>Subtotal (Excl VAT)</t>
  </si>
  <si>
    <t>VAT</t>
  </si>
  <si>
    <t>Total (Incl VAT)</t>
  </si>
  <si>
    <t>Lot</t>
  </si>
  <si>
    <t>Grand Total</t>
  </si>
  <si>
    <t xml:space="preserve">Cost Category </t>
  </si>
  <si>
    <t>Year 1</t>
  </si>
  <si>
    <t>Year 2</t>
  </si>
  <si>
    <t>Year 3</t>
  </si>
  <si>
    <t>Year 4</t>
  </si>
  <si>
    <t>Year 5</t>
  </si>
  <si>
    <t>Subtotal 
(Excl VAT)</t>
  </si>
  <si>
    <t>Total 
(Incl VAT)</t>
  </si>
  <si>
    <t>Total Costs</t>
  </si>
  <si>
    <t>Total</t>
  </si>
  <si>
    <t>Parameter</t>
  </si>
  <si>
    <t>Value</t>
  </si>
  <si>
    <t>Description</t>
  </si>
  <si>
    <t>Currency</t>
  </si>
  <si>
    <t>ZAR</t>
  </si>
  <si>
    <t>All pricing must be submitted in South African Rand</t>
  </si>
  <si>
    <t>Implementation Period</t>
  </si>
  <si>
    <t>18 Months</t>
  </si>
  <si>
    <t>Initial implementation duration</t>
  </si>
  <si>
    <t>Support Period</t>
  </si>
  <si>
    <t>60 Months</t>
  </si>
  <si>
    <t>Support and maintenance contract period</t>
  </si>
  <si>
    <t>Deployment Model</t>
  </si>
  <si>
    <t>Hybrid Cloud</t>
  </si>
  <si>
    <t>Supports cloud and on-premise deployment</t>
  </si>
  <si>
    <t>#</t>
  </si>
  <si>
    <t>1.</t>
  </si>
  <si>
    <t>2.</t>
  </si>
  <si>
    <t>3.</t>
  </si>
  <si>
    <t>4.</t>
  </si>
  <si>
    <t>5.</t>
  </si>
  <si>
    <t>Implementation Services</t>
  </si>
  <si>
    <t>Licensing (if applicable)</t>
  </si>
  <si>
    <t>Support &amp; Maintenance (5 years)</t>
  </si>
  <si>
    <t>Section / Category</t>
  </si>
  <si>
    <t>Item No</t>
  </si>
  <si>
    <t>Architecture &amp; Design</t>
  </si>
  <si>
    <t>Platform Configuration</t>
  </si>
  <si>
    <t>Data Integration</t>
  </si>
  <si>
    <t>Data Modelling</t>
  </si>
  <si>
    <t>Analytics Enablement</t>
  </si>
  <si>
    <t>AI/ML Enablement</t>
  </si>
  <si>
    <t>Security &amp; Governance</t>
  </si>
  <si>
    <t>Training &amp; Skills Transfer</t>
  </si>
  <si>
    <t>6.</t>
  </si>
  <si>
    <t>7.</t>
  </si>
  <si>
    <t>8.</t>
  </si>
  <si>
    <t>Deployment</t>
  </si>
  <si>
    <t>Support &amp; Maintenance</t>
  </si>
  <si>
    <t>EDW Solution Architecture and Design</t>
  </si>
  <si>
    <t>EDW Platform Installation and Configuration</t>
  </si>
  <si>
    <t>Development of Data Pipelines and ETL Processes</t>
  </si>
  <si>
    <t>Data Modelling, Data Quality and Governance Setup</t>
  </si>
  <si>
    <t>BI Dashboard and Analytics Configuration</t>
  </si>
  <si>
    <t>Machine Learning / AI Enablement Modules</t>
  </si>
  <si>
    <t>Security, RBAC, SSO and Compliance Setup</t>
  </si>
  <si>
    <t>Training for NLC Users and Technical Staff</t>
  </si>
  <si>
    <t>Production Deployment and Go-Live Support</t>
  </si>
  <si>
    <t>Support and Maintenance (60 months)</t>
  </si>
  <si>
    <t>9.</t>
  </si>
  <si>
    <t>10.</t>
  </si>
  <si>
    <t>Annual</t>
  </si>
  <si>
    <t>Implementation Phase</t>
  </si>
  <si>
    <t>Phase 1</t>
  </si>
  <si>
    <t>Phase 2</t>
  </si>
  <si>
    <t>Phase 3</t>
  </si>
  <si>
    <t>Phase 4</t>
  </si>
  <si>
    <t>Vendor Notes &amp; Comments</t>
  </si>
  <si>
    <t>Total Cost of Implementation and Support:</t>
  </si>
  <si>
    <t xml:space="preserve">Ongoing </t>
  </si>
  <si>
    <t>11.</t>
  </si>
  <si>
    <t>Software Licencing</t>
  </si>
  <si>
    <t xml:space="preserve">Lot </t>
  </si>
  <si>
    <t>Licencing of all Software Tools, SAAS, IAAS Costs</t>
  </si>
  <si>
    <t>Training, Skills transfer &amp; Deployment</t>
  </si>
  <si>
    <t>Annexure F: NLC Servers &amp; Storage Pricing Detailed Schedule:</t>
  </si>
  <si>
    <t>Training, Skills Transfer &amp; Deployment - Phase 4</t>
  </si>
  <si>
    <t>Implementation Services - Phases 1 to 3</t>
  </si>
  <si>
    <t>Licensing (as applicable)</t>
  </si>
  <si>
    <t>Solution Project Management</t>
  </si>
  <si>
    <t>12.</t>
  </si>
  <si>
    <t>Phases 1 to 4</t>
  </si>
  <si>
    <t xml:space="preserve">Project Management </t>
  </si>
  <si>
    <t>Further to the above Schedule Please could you itemise more specific cost categories as follows. User must complete these splits manually :
This is purely required for Management Information Purposes.</t>
  </si>
  <si>
    <t>Solution Implmentation and Deployment Project
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</si>
</sst>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2" borderId="19" xfId="0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64" fontId="5" fillId="2" borderId="20" xfId="0" applyNumberFormat="1" applyFont="1" applyFill="1" applyBorder="1" applyAlignment="1">
      <alignment vertical="center"/>
    </xf>
    <xf numFmtId="164" fontId="5" fillId="2" borderId="18" xfId="0" applyNumberFormat="1" applyFont="1" applyFill="1" applyBorder="1" applyAlignment="1">
      <alignment vertical="center"/>
    </xf>
    <xf numFmtId="164" fontId="5" fillId="2" borderId="19" xfId="0" applyNumberFormat="1" applyFont="1" applyFill="1" applyBorder="1" applyAlignment="1">
      <alignment vertical="center"/>
    </xf>
    <xf numFmtId="0" fontId="2" fillId="0" borderId="0" xfId="0" applyFont="1"/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164" fontId="3" fillId="2" borderId="6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9" xfId="0" applyNumberFormat="1" applyBorder="1" applyAlignment="1">
      <alignment vertical="center"/>
    </xf>
    <xf numFmtId="0" fontId="5" fillId="0" borderId="0" xfId="0" applyFont="1"/>
    <xf numFmtId="10" fontId="0" fillId="0" borderId="0" xfId="0" applyNumberFormat="1" applyAlignment="1">
      <alignment horizontal="left" vertical="center"/>
    </xf>
    <xf numFmtId="164" fontId="0" fillId="0" borderId="1" xfId="0" applyNumberFormat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0" fillId="0" borderId="20" xfId="0" applyNumberFormat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0" fillId="3" borderId="19" xfId="0" applyFill="1" applyBorder="1" applyAlignment="1">
      <alignment vertical="center" wrapText="1"/>
    </xf>
    <xf numFmtId="164" fontId="0" fillId="3" borderId="19" xfId="0" applyNumberFormat="1" applyFill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0" fillId="3" borderId="14" xfId="0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19" xfId="0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164" fontId="2" fillId="2" borderId="18" xfId="0" applyNumberFormat="1" applyFont="1" applyFill="1" applyBorder="1" applyAlignment="1">
      <alignment vertical="center"/>
    </xf>
    <xf numFmtId="164" fontId="2" fillId="2" borderId="19" xfId="0" applyNumberFormat="1" applyFont="1" applyFill="1" applyBorder="1" applyAlignment="1">
      <alignment vertical="center"/>
    </xf>
    <xf numFmtId="0" fontId="0" fillId="3" borderId="14" xfId="0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4" fontId="0" fillId="0" borderId="2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6"/>
  <sheetViews>
    <sheetView tabSelected="1" zoomScaleNormal="100" workbookViewId="0">
      <selection activeCell="J22" sqref="J22"/>
    </sheetView>
  </sheetViews>
  <sheetFormatPr defaultRowHeight="14.5" x14ac:dyDescent="0.35"/>
  <cols>
    <col min="1" max="1" width="4" customWidth="1"/>
    <col min="2" max="2" width="8.7265625" customWidth="1"/>
    <col min="3" max="3" width="27.26953125" customWidth="1"/>
    <col min="4" max="4" width="45.54296875" customWidth="1"/>
    <col min="5" max="5" width="15.1796875" customWidth="1"/>
    <col min="6" max="7" width="15.81640625" customWidth="1"/>
    <col min="8" max="10" width="20.453125" customWidth="1"/>
    <col min="11" max="11" width="24.7265625" customWidth="1"/>
    <col min="12" max="12" width="35" customWidth="1"/>
  </cols>
  <sheetData>
    <row r="1" spans="2:12" s="6" customFormat="1" ht="41.5" customHeight="1" thickBot="1" x14ac:dyDescent="0.4">
      <c r="B1" s="6" t="s">
        <v>86</v>
      </c>
    </row>
    <row r="2" spans="2:12" s="1" customFormat="1" ht="29.5" customHeight="1" thickTop="1" thickBot="1" x14ac:dyDescent="0.4">
      <c r="B2" s="5" t="s">
        <v>46</v>
      </c>
      <c r="C2" s="5" t="s">
        <v>45</v>
      </c>
      <c r="D2" s="5" t="s">
        <v>2</v>
      </c>
      <c r="E2" s="5" t="s">
        <v>3</v>
      </c>
      <c r="F2" s="43" t="s">
        <v>73</v>
      </c>
      <c r="G2" s="44" t="s">
        <v>4</v>
      </c>
      <c r="H2" s="3" t="s">
        <v>5</v>
      </c>
      <c r="I2" s="3" t="s">
        <v>6</v>
      </c>
      <c r="J2" s="4" t="s">
        <v>7</v>
      </c>
      <c r="K2" s="16" t="s">
        <v>8</v>
      </c>
      <c r="L2" s="50" t="s">
        <v>78</v>
      </c>
    </row>
    <row r="3" spans="2:12" s="1" customFormat="1" ht="32.5" customHeight="1" thickTop="1" x14ac:dyDescent="0.35">
      <c r="B3" s="38" t="s">
        <v>37</v>
      </c>
      <c r="C3" s="39" t="s">
        <v>47</v>
      </c>
      <c r="D3" s="1" t="s">
        <v>60</v>
      </c>
      <c r="E3" s="8" t="s">
        <v>9</v>
      </c>
      <c r="F3" s="54" t="s">
        <v>74</v>
      </c>
      <c r="G3" s="55">
        <v>1</v>
      </c>
      <c r="H3" s="45">
        <v>0</v>
      </c>
      <c r="I3" s="45">
        <f>G3*H3</f>
        <v>0</v>
      </c>
      <c r="J3" s="33">
        <f>I3*'Parameters &amp; Variables'!$C$7</f>
        <v>0</v>
      </c>
      <c r="K3" s="17">
        <f t="shared" ref="K3:K14" si="0">I3+J3</f>
        <v>0</v>
      </c>
      <c r="L3" s="7"/>
    </row>
    <row r="4" spans="2:12" s="1" customFormat="1" ht="32.5" customHeight="1" x14ac:dyDescent="0.35">
      <c r="B4" s="10" t="s">
        <v>38</v>
      </c>
      <c r="C4" s="40" t="s">
        <v>48</v>
      </c>
      <c r="D4" s="1" t="s">
        <v>61</v>
      </c>
      <c r="E4" s="11" t="s">
        <v>9</v>
      </c>
      <c r="F4" s="54" t="s">
        <v>74</v>
      </c>
      <c r="G4" s="55">
        <v>1</v>
      </c>
      <c r="H4" s="33">
        <v>0</v>
      </c>
      <c r="I4" s="33">
        <f t="shared" ref="I4:I13" si="1">G4*H4</f>
        <v>0</v>
      </c>
      <c r="J4" s="33">
        <f>I4*'Parameters &amp; Variables'!$C$7</f>
        <v>0</v>
      </c>
      <c r="K4" s="18">
        <f t="shared" si="0"/>
        <v>0</v>
      </c>
      <c r="L4" s="10"/>
    </row>
    <row r="5" spans="2:12" s="1" customFormat="1" ht="32.5" customHeight="1" x14ac:dyDescent="0.35">
      <c r="B5" s="10" t="s">
        <v>39</v>
      </c>
      <c r="C5" s="40" t="s">
        <v>49</v>
      </c>
      <c r="D5" s="1" t="s">
        <v>62</v>
      </c>
      <c r="E5" s="11" t="s">
        <v>9</v>
      </c>
      <c r="F5" s="54" t="s">
        <v>75</v>
      </c>
      <c r="G5" s="55">
        <v>1</v>
      </c>
      <c r="H5" s="33">
        <v>0</v>
      </c>
      <c r="I5" s="33">
        <f t="shared" si="1"/>
        <v>0</v>
      </c>
      <c r="J5" s="33">
        <f>I5*'Parameters &amp; Variables'!$C$7</f>
        <v>0</v>
      </c>
      <c r="K5" s="18">
        <f t="shared" si="0"/>
        <v>0</v>
      </c>
      <c r="L5" s="10"/>
    </row>
    <row r="6" spans="2:12" s="1" customFormat="1" ht="32.5" customHeight="1" x14ac:dyDescent="0.35">
      <c r="B6" s="10" t="s">
        <v>40</v>
      </c>
      <c r="C6" s="40" t="s">
        <v>50</v>
      </c>
      <c r="D6" s="1" t="s">
        <v>63</v>
      </c>
      <c r="E6" s="11" t="s">
        <v>9</v>
      </c>
      <c r="F6" s="54" t="s">
        <v>75</v>
      </c>
      <c r="G6" s="55">
        <v>1</v>
      </c>
      <c r="H6" s="33">
        <v>0</v>
      </c>
      <c r="I6" s="33">
        <f t="shared" si="1"/>
        <v>0</v>
      </c>
      <c r="J6" s="33">
        <f>I6*'Parameters &amp; Variables'!$C$7</f>
        <v>0</v>
      </c>
      <c r="K6" s="18">
        <f t="shared" si="0"/>
        <v>0</v>
      </c>
      <c r="L6" s="10"/>
    </row>
    <row r="7" spans="2:12" s="1" customFormat="1" ht="32.5" customHeight="1" x14ac:dyDescent="0.35">
      <c r="B7" s="10" t="s">
        <v>41</v>
      </c>
      <c r="C7" s="40" t="s">
        <v>51</v>
      </c>
      <c r="D7" s="1" t="s">
        <v>64</v>
      </c>
      <c r="E7" s="11" t="s">
        <v>9</v>
      </c>
      <c r="F7" s="54" t="s">
        <v>76</v>
      </c>
      <c r="G7" s="55">
        <v>1</v>
      </c>
      <c r="H7" s="33">
        <v>0</v>
      </c>
      <c r="I7" s="33">
        <f t="shared" si="1"/>
        <v>0</v>
      </c>
      <c r="J7" s="33">
        <f>I7*'Parameters &amp; Variables'!$C$7</f>
        <v>0</v>
      </c>
      <c r="K7" s="18">
        <f t="shared" si="0"/>
        <v>0</v>
      </c>
      <c r="L7" s="10"/>
    </row>
    <row r="8" spans="2:12" s="1" customFormat="1" ht="32.5" customHeight="1" x14ac:dyDescent="0.35">
      <c r="B8" s="10" t="s">
        <v>55</v>
      </c>
      <c r="C8" s="40" t="s">
        <v>52</v>
      </c>
      <c r="D8" s="1" t="s">
        <v>65</v>
      </c>
      <c r="E8" s="11" t="s">
        <v>9</v>
      </c>
      <c r="F8" s="54" t="s">
        <v>76</v>
      </c>
      <c r="G8" s="55">
        <v>1</v>
      </c>
      <c r="H8" s="33">
        <v>0</v>
      </c>
      <c r="I8" s="33">
        <f t="shared" si="1"/>
        <v>0</v>
      </c>
      <c r="J8" s="33">
        <f>I8*'Parameters &amp; Variables'!$C$7</f>
        <v>0</v>
      </c>
      <c r="K8" s="18">
        <f t="shared" si="0"/>
        <v>0</v>
      </c>
      <c r="L8" s="10"/>
    </row>
    <row r="9" spans="2:12" s="1" customFormat="1" ht="32.5" customHeight="1" thickBot="1" x14ac:dyDescent="0.4">
      <c r="B9" s="10" t="s">
        <v>56</v>
      </c>
      <c r="C9" s="40" t="s">
        <v>53</v>
      </c>
      <c r="D9" s="1" t="s">
        <v>66</v>
      </c>
      <c r="E9" s="11" t="s">
        <v>9</v>
      </c>
      <c r="F9" s="54" t="s">
        <v>75</v>
      </c>
      <c r="G9" s="55">
        <v>1</v>
      </c>
      <c r="H9" s="33">
        <v>0</v>
      </c>
      <c r="I9" s="33">
        <f t="shared" si="1"/>
        <v>0</v>
      </c>
      <c r="J9" s="34">
        <f>I9*'Parameters &amp; Variables'!$C$7</f>
        <v>0</v>
      </c>
      <c r="K9" s="18">
        <f t="shared" si="0"/>
        <v>0</v>
      </c>
      <c r="L9" s="10"/>
    </row>
    <row r="10" spans="2:12" s="1" customFormat="1" ht="32.5" customHeight="1" thickTop="1" x14ac:dyDescent="0.35">
      <c r="B10" s="38" t="s">
        <v>57</v>
      </c>
      <c r="C10" s="39" t="s">
        <v>54</v>
      </c>
      <c r="D10" s="56" t="s">
        <v>67</v>
      </c>
      <c r="E10" s="8" t="s">
        <v>9</v>
      </c>
      <c r="F10" s="57" t="s">
        <v>77</v>
      </c>
      <c r="G10" s="58">
        <v>1</v>
      </c>
      <c r="H10" s="45">
        <v>0</v>
      </c>
      <c r="I10" s="45">
        <v>0</v>
      </c>
      <c r="J10" s="33">
        <f>I10*'Parameters &amp; Variables'!$C7</f>
        <v>0</v>
      </c>
      <c r="K10" s="17">
        <f t="shared" si="0"/>
        <v>0</v>
      </c>
      <c r="L10" s="7"/>
    </row>
    <row r="11" spans="2:12" s="1" customFormat="1" ht="32.5" customHeight="1" thickBot="1" x14ac:dyDescent="0.4">
      <c r="B11" s="46" t="s">
        <v>70</v>
      </c>
      <c r="C11" s="47" t="s">
        <v>58</v>
      </c>
      <c r="D11" s="59" t="s">
        <v>68</v>
      </c>
      <c r="E11" s="48" t="s">
        <v>9</v>
      </c>
      <c r="F11" s="60" t="s">
        <v>77</v>
      </c>
      <c r="G11" s="61">
        <v>1</v>
      </c>
      <c r="H11" s="49">
        <v>0</v>
      </c>
      <c r="I11" s="49">
        <f t="shared" si="1"/>
        <v>0</v>
      </c>
      <c r="J11" s="49">
        <f>I11*'Parameters &amp; Variables'!$C$15</f>
        <v>0</v>
      </c>
      <c r="K11" s="19">
        <f t="shared" si="0"/>
        <v>0</v>
      </c>
      <c r="L11" s="13"/>
    </row>
    <row r="12" spans="2:12" s="1" customFormat="1" ht="32.5" customHeight="1" thickTop="1" thickBot="1" x14ac:dyDescent="0.4">
      <c r="B12" s="46" t="s">
        <v>71</v>
      </c>
      <c r="C12" s="47" t="s">
        <v>82</v>
      </c>
      <c r="D12" s="59" t="s">
        <v>84</v>
      </c>
      <c r="E12" s="48" t="s">
        <v>83</v>
      </c>
      <c r="F12" s="60" t="s">
        <v>80</v>
      </c>
      <c r="G12" s="61">
        <v>1</v>
      </c>
      <c r="H12" s="49">
        <v>0</v>
      </c>
      <c r="I12" s="49">
        <f t="shared" si="1"/>
        <v>0</v>
      </c>
      <c r="J12" s="78">
        <f>I12*'Parameters &amp; Variables'!$C$7</f>
        <v>0</v>
      </c>
      <c r="K12" s="19">
        <f t="shared" si="0"/>
        <v>0</v>
      </c>
      <c r="L12" s="13"/>
    </row>
    <row r="13" spans="2:12" s="1" customFormat="1" ht="32.5" customHeight="1" thickTop="1" thickBot="1" x14ac:dyDescent="0.4">
      <c r="B13" s="46" t="s">
        <v>81</v>
      </c>
      <c r="C13" s="47" t="s">
        <v>90</v>
      </c>
      <c r="D13" s="75" t="s">
        <v>95</v>
      </c>
      <c r="E13" s="48" t="s">
        <v>9</v>
      </c>
      <c r="F13" s="60" t="s">
        <v>92</v>
      </c>
      <c r="G13" s="61">
        <v>1</v>
      </c>
      <c r="H13" s="49">
        <v>0</v>
      </c>
      <c r="I13" s="49">
        <f t="shared" si="1"/>
        <v>0</v>
      </c>
      <c r="J13" s="78">
        <f>I13*'Parameters &amp; Variables'!$C$7</f>
        <v>0</v>
      </c>
      <c r="K13" s="19">
        <f t="shared" si="0"/>
        <v>0</v>
      </c>
      <c r="L13" s="13"/>
    </row>
    <row r="14" spans="2:12" s="1" customFormat="1" ht="32.5" customHeight="1" thickTop="1" thickBot="1" x14ac:dyDescent="0.4">
      <c r="B14" s="13" t="s">
        <v>91</v>
      </c>
      <c r="C14" s="41" t="s">
        <v>59</v>
      </c>
      <c r="D14" s="62" t="s">
        <v>69</v>
      </c>
      <c r="E14" s="13" t="s">
        <v>72</v>
      </c>
      <c r="F14" s="53" t="s">
        <v>80</v>
      </c>
      <c r="G14" s="51">
        <v>5</v>
      </c>
      <c r="H14" s="34">
        <v>0</v>
      </c>
      <c r="I14" s="34">
        <f>G14*H14</f>
        <v>0</v>
      </c>
      <c r="J14" s="34">
        <f>I14*'Parameters &amp; Variables'!$C$7</f>
        <v>0</v>
      </c>
      <c r="K14" s="19">
        <f t="shared" si="0"/>
        <v>0</v>
      </c>
      <c r="L14" s="52"/>
    </row>
    <row r="15" spans="2:12" s="1" customFormat="1" ht="31" customHeight="1" thickTop="1" thickBot="1" x14ac:dyDescent="0.4">
      <c r="B15" s="15"/>
      <c r="C15" s="63" t="s">
        <v>79</v>
      </c>
      <c r="D15" s="64"/>
      <c r="E15" s="65"/>
      <c r="F15" s="66"/>
      <c r="G15" s="67"/>
      <c r="H15" s="68"/>
      <c r="I15" s="19">
        <f t="shared" ref="I15:K15" si="2">SUM(I3:I14)</f>
        <v>0</v>
      </c>
      <c r="J15" s="19">
        <f t="shared" si="2"/>
        <v>0</v>
      </c>
      <c r="K15" s="19">
        <f t="shared" si="2"/>
        <v>0</v>
      </c>
      <c r="L15" s="69"/>
    </row>
    <row r="16" spans="2:12" ht="15" thickTop="1" x14ac:dyDescent="0.35"/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8"/>
  <sheetViews>
    <sheetView zoomScale="115" zoomScaleNormal="115" workbookViewId="0">
      <selection activeCell="D3" sqref="D3"/>
    </sheetView>
  </sheetViews>
  <sheetFormatPr defaultRowHeight="14.5" x14ac:dyDescent="0.35"/>
  <cols>
    <col min="2" max="2" width="43.54296875" customWidth="1"/>
    <col min="3" max="7" width="16.81640625" customWidth="1"/>
    <col min="8" max="9" width="17.26953125" customWidth="1"/>
    <col min="10" max="10" width="18" customWidth="1"/>
    <col min="11" max="11" width="30" customWidth="1"/>
  </cols>
  <sheetData>
    <row r="1" spans="2:9" ht="20.5" customHeight="1" thickBot="1" x14ac:dyDescent="0.4"/>
    <row r="2" spans="2:9" s="2" customFormat="1" ht="29.5" customHeight="1" thickTop="1" thickBot="1" x14ac:dyDescent="0.4">
      <c r="B2" s="26" t="s">
        <v>1</v>
      </c>
      <c r="C2" s="27" t="s">
        <v>17</v>
      </c>
      <c r="D2" s="28" t="s">
        <v>7</v>
      </c>
      <c r="E2" s="29" t="s">
        <v>18</v>
      </c>
    </row>
    <row r="3" spans="2:9" s="1" customFormat="1" ht="29.5" customHeight="1" thickTop="1" x14ac:dyDescent="0.35">
      <c r="B3" s="22" t="s">
        <v>88</v>
      </c>
      <c r="C3" s="37">
        <f>SUM('EDW Solution Pricing Detail'!I3:I9)</f>
        <v>0</v>
      </c>
      <c r="D3" s="37">
        <f>SUM('EDW Solution Pricing Detail'!J3:J9)</f>
        <v>0</v>
      </c>
      <c r="E3" s="70">
        <f>SUM('EDW Solution Pricing Detail'!K3:K9)</f>
        <v>0</v>
      </c>
    </row>
    <row r="4" spans="2:9" s="1" customFormat="1" ht="29.5" customHeight="1" x14ac:dyDescent="0.35">
      <c r="B4" s="22" t="s">
        <v>89</v>
      </c>
      <c r="C4" s="37">
        <f>'EDW Solution Pricing Detail'!I12</f>
        <v>0</v>
      </c>
      <c r="D4" s="37">
        <f>'EDW Solution Pricing Detail'!J12</f>
        <v>0</v>
      </c>
      <c r="E4" s="70">
        <f>'EDW Solution Pricing Detail'!K12</f>
        <v>0</v>
      </c>
    </row>
    <row r="5" spans="2:9" s="1" customFormat="1" ht="29.5" customHeight="1" x14ac:dyDescent="0.35">
      <c r="B5" s="22" t="s">
        <v>87</v>
      </c>
      <c r="C5" s="37">
        <f>SUM('EDW Solution Pricing Detail'!I10:I11)</f>
        <v>0</v>
      </c>
      <c r="D5" s="37">
        <f>SUM('EDW Solution Pricing Detail'!J10:J11)</f>
        <v>0</v>
      </c>
      <c r="E5" s="70">
        <f>SUM('EDW Solution Pricing Detail'!K10:K11)</f>
        <v>0</v>
      </c>
    </row>
    <row r="6" spans="2:9" s="1" customFormat="1" ht="29.5" customHeight="1" x14ac:dyDescent="0.35">
      <c r="B6" s="22" t="s">
        <v>93</v>
      </c>
      <c r="C6" s="37">
        <f>'EDW Solution Pricing Detail'!K13</f>
        <v>0</v>
      </c>
      <c r="D6" s="37">
        <f>'EDW Solution Pricing Detail'!J13</f>
        <v>0</v>
      </c>
      <c r="E6" s="70">
        <f>'EDW Solution Pricing Detail'!K13</f>
        <v>0</v>
      </c>
    </row>
    <row r="7" spans="2:9" s="1" customFormat="1" ht="29.5" customHeight="1" thickBot="1" x14ac:dyDescent="0.4">
      <c r="B7" s="22" t="s">
        <v>44</v>
      </c>
      <c r="C7" s="37">
        <f>'EDW Solution Pricing Detail'!I14</f>
        <v>0</v>
      </c>
      <c r="D7" s="37">
        <f>'EDW Solution Pricing Detail'!I14</f>
        <v>0</v>
      </c>
      <c r="E7" s="70">
        <f>'EDW Solution Pricing Detail'!K14</f>
        <v>0</v>
      </c>
    </row>
    <row r="8" spans="2:9" ht="29.5" customHeight="1" thickTop="1" thickBot="1" x14ac:dyDescent="0.4">
      <c r="B8" s="30" t="s">
        <v>10</v>
      </c>
      <c r="C8" s="31">
        <f>SUM(C3:C7)</f>
        <v>0</v>
      </c>
      <c r="D8" s="31">
        <f>SUM(D3:D7)</f>
        <v>0</v>
      </c>
      <c r="E8" s="32">
        <f>SUM(E3:E7)</f>
        <v>0</v>
      </c>
    </row>
    <row r="9" spans="2:9" ht="45.65" customHeight="1" thickTop="1" x14ac:dyDescent="0.35">
      <c r="B9" s="77" t="s">
        <v>94</v>
      </c>
      <c r="C9" s="77"/>
      <c r="D9" s="77"/>
      <c r="E9" s="77"/>
      <c r="F9" s="77"/>
    </row>
    <row r="10" spans="2:9" ht="8.15" customHeight="1" thickBot="1" x14ac:dyDescent="0.4">
      <c r="B10" s="20"/>
    </row>
    <row r="11" spans="2:9" s="1" customFormat="1" ht="29.5" customHeight="1" thickTop="1" thickBot="1" x14ac:dyDescent="0.4">
      <c r="B11" s="24" t="s">
        <v>11</v>
      </c>
      <c r="C11" s="25"/>
      <c r="D11" s="76" t="s">
        <v>12</v>
      </c>
      <c r="E11" s="76" t="s">
        <v>13</v>
      </c>
      <c r="F11" s="76" t="s">
        <v>14</v>
      </c>
      <c r="G11" s="76" t="s">
        <v>15</v>
      </c>
      <c r="H11" s="76" t="s">
        <v>16</v>
      </c>
      <c r="I11" s="76" t="s">
        <v>20</v>
      </c>
    </row>
    <row r="12" spans="2:9" s="1" customFormat="1" ht="29.5" customHeight="1" thickTop="1" x14ac:dyDescent="0.35">
      <c r="B12" s="42" t="s">
        <v>42</v>
      </c>
      <c r="C12" s="9"/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73">
        <f t="shared" ref="I12:I15" si="0">SUM(D12:H12)</f>
        <v>0</v>
      </c>
    </row>
    <row r="13" spans="2:9" s="1" customFormat="1" ht="29.5" customHeight="1" x14ac:dyDescent="0.35">
      <c r="B13" s="21" t="s">
        <v>43</v>
      </c>
      <c r="C13" s="12"/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73">
        <f t="shared" si="0"/>
        <v>0</v>
      </c>
    </row>
    <row r="14" spans="2:9" s="1" customFormat="1" ht="29.5" customHeight="1" x14ac:dyDescent="0.35">
      <c r="B14" s="21" t="s">
        <v>85</v>
      </c>
      <c r="C14" s="12"/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73">
        <f t="shared" si="0"/>
        <v>0</v>
      </c>
    </row>
    <row r="15" spans="2:9" s="1" customFormat="1" ht="29.5" customHeight="1" x14ac:dyDescent="0.35">
      <c r="B15" s="21" t="s">
        <v>93</v>
      </c>
      <c r="C15" s="12"/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73">
        <f t="shared" si="0"/>
        <v>0</v>
      </c>
    </row>
    <row r="16" spans="2:9" s="1" customFormat="1" ht="29.5" customHeight="1" thickBot="1" x14ac:dyDescent="0.4">
      <c r="B16" s="23" t="s">
        <v>44</v>
      </c>
      <c r="C16" s="14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74">
        <f>SUM(D16:H16)</f>
        <v>0</v>
      </c>
    </row>
    <row r="17" spans="2:9" s="1" customFormat="1" ht="29.5" customHeight="1" thickTop="1" thickBot="1" x14ac:dyDescent="0.4">
      <c r="B17" s="71" t="s">
        <v>19</v>
      </c>
      <c r="C17" s="72"/>
      <c r="D17" s="19">
        <f>SUM(D12:D16)</f>
        <v>0</v>
      </c>
      <c r="E17" s="19">
        <f>SUM(E12:E16)</f>
        <v>0</v>
      </c>
      <c r="F17" s="19">
        <f>SUM(F12:F16)</f>
        <v>0</v>
      </c>
      <c r="G17" s="19">
        <f>SUM(G12:G16)</f>
        <v>0</v>
      </c>
      <c r="H17" s="19">
        <f>SUM(H12:H16)</f>
        <v>0</v>
      </c>
      <c r="I17" s="19">
        <f>SUM(I12:I16)-SUM(I12:I16)</f>
        <v>0</v>
      </c>
    </row>
    <row r="18" spans="2:9" ht="15" thickTop="1" x14ac:dyDescent="0.35"/>
  </sheetData>
  <mergeCells count="1">
    <mergeCell ref="B9:F9"/>
  </mergeCells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7"/>
  <sheetViews>
    <sheetView zoomScale="130" zoomScaleNormal="130" workbookViewId="0">
      <selection activeCell="C11" sqref="C11"/>
    </sheetView>
  </sheetViews>
  <sheetFormatPr defaultRowHeight="14.5" x14ac:dyDescent="0.35"/>
  <cols>
    <col min="1" max="1" width="5.26953125" customWidth="1"/>
    <col min="2" max="2" width="21.26953125" customWidth="1"/>
    <col min="3" max="3" width="12.1796875" customWidth="1"/>
    <col min="4" max="4" width="47.453125" customWidth="1"/>
  </cols>
  <sheetData>
    <row r="2" spans="1:4" ht="20.5" customHeight="1" x14ac:dyDescent="0.45">
      <c r="A2" s="35" t="s">
        <v>36</v>
      </c>
      <c r="B2" s="35" t="s">
        <v>21</v>
      </c>
      <c r="C2" s="35" t="s">
        <v>22</v>
      </c>
      <c r="D2" s="35" t="s">
        <v>23</v>
      </c>
    </row>
    <row r="3" spans="1:4" ht="20.5" customHeight="1" x14ac:dyDescent="0.35">
      <c r="A3" s="20" t="s">
        <v>37</v>
      </c>
      <c r="B3" t="s">
        <v>24</v>
      </c>
      <c r="C3" t="s">
        <v>25</v>
      </c>
      <c r="D3" t="s">
        <v>26</v>
      </c>
    </row>
    <row r="4" spans="1:4" ht="20.5" customHeight="1" x14ac:dyDescent="0.35">
      <c r="A4" s="20" t="s">
        <v>38</v>
      </c>
      <c r="B4" t="s">
        <v>27</v>
      </c>
      <c r="C4" t="s">
        <v>28</v>
      </c>
      <c r="D4" t="s">
        <v>29</v>
      </c>
    </row>
    <row r="5" spans="1:4" ht="20.5" customHeight="1" x14ac:dyDescent="0.35">
      <c r="A5" s="20" t="s">
        <v>39</v>
      </c>
      <c r="B5" t="s">
        <v>30</v>
      </c>
      <c r="C5" t="s">
        <v>31</v>
      </c>
      <c r="D5" t="s">
        <v>32</v>
      </c>
    </row>
    <row r="6" spans="1:4" ht="20.5" customHeight="1" x14ac:dyDescent="0.35">
      <c r="A6" s="20" t="s">
        <v>40</v>
      </c>
      <c r="B6" t="s">
        <v>33</v>
      </c>
      <c r="C6" t="s">
        <v>34</v>
      </c>
      <c r="D6" t="s">
        <v>35</v>
      </c>
    </row>
    <row r="7" spans="1:4" ht="20.5" customHeight="1" x14ac:dyDescent="0.35">
      <c r="A7" s="20" t="s">
        <v>41</v>
      </c>
      <c r="B7" t="s">
        <v>0</v>
      </c>
      <c r="C7" s="36">
        <v>0.15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8970db8-a6c4-4e8a-b3dd-228175567c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EE82ACE471614AB9274D0C3CFE15A8" ma:contentTypeVersion="12" ma:contentTypeDescription="Create a new document." ma:contentTypeScope="" ma:versionID="3b7857f4588777e203dc7dc57c6c00aa">
  <xsd:schema xmlns:xsd="http://www.w3.org/2001/XMLSchema" xmlns:xs="http://www.w3.org/2001/XMLSchema" xmlns:p="http://schemas.microsoft.com/office/2006/metadata/properties" xmlns:ns3="58970db8-a6c4-4e8a-b3dd-228175567cbe" targetNamespace="http://schemas.microsoft.com/office/2006/metadata/properties" ma:root="true" ma:fieldsID="734de3620aa382aebe706daae4fca081" ns3:_="">
    <xsd:import namespace="58970db8-a6c4-4e8a-b3dd-228175567c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70db8-a6c4-4e8a-b3dd-228175567c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8AAEBB-03B7-4A40-8E4C-903B4453E0EC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58970db8-a6c4-4e8a-b3dd-228175567cb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E2D17E-C6DE-40F4-B59A-77FFDE0FF8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7E4FB5-5F35-4A81-BAE7-A69BB4AD65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970db8-a6c4-4e8a-b3dd-228175567c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be5001a-c85e-4e2f-9cd6-9a1218bff449}" enabled="1" method="Standard" siteId="{d0f2a9be-e6ce-4ffa-9b31-5677cb305c5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EDW Solution Pricing Detail</vt:lpstr>
      <vt:lpstr>EDW Pricing Summary</vt:lpstr>
      <vt:lpstr>Parameters &amp; Variables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Andre Leon Kritzinger</cp:lastModifiedBy>
  <dcterms:created xsi:type="dcterms:W3CDTF">2025-11-09T18:16:45Z</dcterms:created>
  <dcterms:modified xsi:type="dcterms:W3CDTF">2026-03-26T20:26:12Z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0x0101009AEE82ACE471614AB9274D0C3CFE15A8</vt:lpwstr>
  </property>
</Properties>
</file>