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ylviam\Documents\BID SPECIFICATION\"/>
    </mc:Choice>
  </mc:AlternateContent>
  <xr:revisionPtr revIDLastSave="0" documentId="8_{A26D17D5-06A6-45AC-B62F-803644E35D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ortin BOQ Combination" sheetId="8" r:id="rId1"/>
    <sheet name="Summary" sheetId="10" r:id="rId2"/>
    <sheet name="Combination Summary" sheetId="9" state="hidden" r:id="rId3"/>
    <sheet name="Gortin  Quantities" sheetId="4" state="hidden" r:id="rId4"/>
    <sheet name="Sheet2" sheetId="6" state="hidden" r:id="rId5"/>
  </sheets>
  <definedNames>
    <definedName name="_xlnm._FilterDatabase" localSheetId="2" hidden="1">'Combination Summary'!$B$1:$D$30</definedName>
    <definedName name="_xlnm._FilterDatabase" localSheetId="0" hidden="1">'Gortin BOQ Combination'!$B$3:$G$268</definedName>
    <definedName name="_xlnm._FilterDatabase" localSheetId="1" hidden="1">Summary!$B$1:$D$20</definedName>
    <definedName name="OLE_LINK2" localSheetId="2">'Combination Summary'!#REF!</definedName>
    <definedName name="OLE_LINK2" localSheetId="0">'Gortin BOQ Combination'!$B$1</definedName>
    <definedName name="OLE_LINK2" localSheetId="1">Summary!#REF!</definedName>
    <definedName name="_xlnm.Print_Area" localSheetId="2">'Combination Summary'!$B$1:$D$35</definedName>
    <definedName name="_xlnm.Print_Area" localSheetId="0">'Gortin BOQ Combination'!$B$1:$G$256</definedName>
    <definedName name="_xlnm.Print_Area" localSheetId="1">Summary!$B$1:$D$25</definedName>
    <definedName name="_xlnm.Print_Titles" localSheetId="0">'Gortin BOQ Combination'!$1:$4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" i="8" l="1"/>
  <c r="E15" i="8"/>
  <c r="E20" i="10"/>
  <c r="D7" i="9" l="1"/>
  <c r="D26" i="9"/>
  <c r="D20" i="9" l="1"/>
  <c r="D21" i="9"/>
  <c r="D13" i="9"/>
  <c r="D19" i="9"/>
  <c r="D23" i="9"/>
  <c r="D17" i="9"/>
  <c r="D27" i="9"/>
  <c r="D22" i="9"/>
  <c r="D9" i="9"/>
  <c r="D18" i="9"/>
  <c r="D25" i="9"/>
  <c r="D12" i="9"/>
  <c r="D16" i="9"/>
  <c r="D24" i="9"/>
  <c r="D28" i="9"/>
  <c r="D4" i="9"/>
  <c r="D6" i="9"/>
  <c r="D10" i="9"/>
  <c r="D15" i="9"/>
  <c r="D8" i="9"/>
  <c r="D11" i="9" l="1"/>
  <c r="D14" i="9"/>
  <c r="E30" i="9" l="1"/>
  <c r="P69" i="4" l="1"/>
  <c r="O69" i="4"/>
  <c r="N69" i="4"/>
  <c r="M69" i="4"/>
  <c r="L69" i="4"/>
  <c r="K69" i="4"/>
  <c r="J69" i="4"/>
  <c r="I69" i="4"/>
  <c r="H69" i="4"/>
  <c r="G69" i="4"/>
  <c r="F69" i="4"/>
  <c r="E69" i="4"/>
  <c r="D69" i="4"/>
  <c r="C69" i="4"/>
  <c r="B69" i="4"/>
  <c r="C42" i="4" l="1"/>
  <c r="D42" i="4"/>
  <c r="E42" i="4"/>
  <c r="F42" i="4"/>
  <c r="G42" i="4"/>
  <c r="H42" i="4"/>
  <c r="I42" i="4"/>
  <c r="J42" i="4"/>
  <c r="K42" i="4"/>
  <c r="L42" i="4"/>
  <c r="M42" i="4"/>
  <c r="N42" i="4"/>
  <c r="O42" i="4"/>
  <c r="P42" i="4"/>
  <c r="B42" i="4"/>
  <c r="C28" i="4"/>
  <c r="D28" i="4"/>
  <c r="E28" i="4"/>
  <c r="F28" i="4"/>
  <c r="G28" i="4"/>
  <c r="H28" i="4"/>
  <c r="I28" i="4"/>
  <c r="J28" i="4"/>
  <c r="K28" i="4"/>
  <c r="L28" i="4"/>
  <c r="M28" i="4"/>
  <c r="N28" i="4"/>
  <c r="O28" i="4"/>
  <c r="P28" i="4"/>
  <c r="B28" i="4"/>
  <c r="B14" i="4"/>
  <c r="Q42" i="4" l="1"/>
  <c r="C49" i="4" l="1"/>
  <c r="D49" i="4"/>
  <c r="B49" i="4"/>
  <c r="C21" i="6" l="1"/>
  <c r="C27" i="6"/>
  <c r="C26" i="6"/>
  <c r="C11" i="6" l="1"/>
  <c r="C6" i="6" l="1"/>
  <c r="C8" i="6"/>
  <c r="C5" i="6"/>
  <c r="C10" i="6" l="1"/>
  <c r="C3" i="6"/>
  <c r="C16" i="6"/>
  <c r="C12" i="6"/>
  <c r="C23" i="6"/>
  <c r="C20" i="6"/>
  <c r="C22" i="6"/>
  <c r="C7" i="6"/>
  <c r="C14" i="6"/>
  <c r="C17" i="6"/>
  <c r="C24" i="6"/>
  <c r="C19" i="6"/>
  <c r="C18" i="6"/>
  <c r="C15" i="6"/>
  <c r="C25" i="6"/>
  <c r="C13" i="6"/>
  <c r="C9" i="6"/>
  <c r="C4" i="6" l="1"/>
  <c r="C29" i="6" s="1"/>
  <c r="C30" i="6" s="1"/>
  <c r="C31" i="6" s="1"/>
  <c r="C32" i="6" l="1"/>
  <c r="C33" i="6" s="1"/>
  <c r="D5" i="9" l="1"/>
  <c r="D30" i="9" s="1"/>
  <c r="D31" i="9" l="1"/>
  <c r="D32" i="9" s="1"/>
  <c r="D33" i="9" l="1"/>
  <c r="D34" i="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Karel Hermanus</author>
  </authors>
  <commentList>
    <comment ref="C3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Karel Hermanus:</t>
        </r>
        <r>
          <rPr>
            <sz val="9"/>
            <color indexed="81"/>
            <rFont val="Tahoma"/>
            <family val="2"/>
          </rPr>
          <t xml:space="preserve">
This item normally is the 15% of the construction  work so why is this item so high?</t>
        </r>
      </text>
    </comment>
  </commentList>
</comments>
</file>

<file path=xl/sharedStrings.xml><?xml version="1.0" encoding="utf-8"?>
<sst xmlns="http://schemas.openxmlformats.org/spreadsheetml/2006/main" count="515" uniqueCount="336">
  <si>
    <t>ITEM</t>
  </si>
  <si>
    <t>DESCRIPTION</t>
  </si>
  <si>
    <t>UNIT</t>
  </si>
  <si>
    <t>QTY</t>
  </si>
  <si>
    <t>RATE</t>
  </si>
  <si>
    <t xml:space="preserve">   AMOUNT</t>
  </si>
  <si>
    <t>SECTION 1200:  GENERAL REQUIREMENTS &amp; PROVISIONS</t>
  </si>
  <si>
    <t>Locating existing services (known and unknown)</t>
  </si>
  <si>
    <t>No.</t>
  </si>
  <si>
    <t>Quality control tests ordered by Engineer</t>
  </si>
  <si>
    <t>PS12.03</t>
  </si>
  <si>
    <t>Charges and profit on PS12.02</t>
  </si>
  <si>
    <t>%</t>
  </si>
  <si>
    <t>Standing time cost</t>
  </si>
  <si>
    <t>Day</t>
  </si>
  <si>
    <t>PS12.05</t>
  </si>
  <si>
    <t xml:space="preserve">Remuneration of Liaison Office (CLO) </t>
  </si>
  <si>
    <t>Month</t>
  </si>
  <si>
    <t>PS12.06</t>
  </si>
  <si>
    <t>Contractor's obligations i.r.o. emerging Contractors</t>
  </si>
  <si>
    <t>Lump Sum</t>
  </si>
  <si>
    <t>PS12.07</t>
  </si>
  <si>
    <t>Wages and salaries of local and other labourer employed by the Contractor and Emerging Contractor i.r.o. training periods</t>
  </si>
  <si>
    <t>Man-day</t>
  </si>
  <si>
    <t>(b) Accredited training courses for selected local and other labourers including Wages during training periods</t>
  </si>
  <si>
    <t xml:space="preserve"> </t>
  </si>
  <si>
    <t xml:space="preserve">(c) Contractors charge to allow for </t>
  </si>
  <si>
    <t>PS12.08</t>
  </si>
  <si>
    <t>Relocating of measured by length services</t>
  </si>
  <si>
    <t>(a) Relocating water services</t>
  </si>
  <si>
    <t>km</t>
  </si>
  <si>
    <t>(b) Relocating sewer services</t>
  </si>
  <si>
    <t>PS12.09</t>
  </si>
  <si>
    <t>(a) Relocate other services (eg. Telkom)</t>
  </si>
  <si>
    <t>Prov Sum</t>
  </si>
  <si>
    <t>(b) Charges for profit on PS12.09(a)</t>
  </si>
  <si>
    <t>PS12.10</t>
  </si>
  <si>
    <t>Contract Notice Board (as directed by Engineer)</t>
  </si>
  <si>
    <t>PS12.11</t>
  </si>
  <si>
    <t>PS12.12</t>
  </si>
  <si>
    <t xml:space="preserve">(a) Implementation of Site Management </t>
  </si>
  <si>
    <t>(b) (i) Audit of Site Management System</t>
  </si>
  <si>
    <t>PS12.13</t>
  </si>
  <si>
    <t>m³</t>
  </si>
  <si>
    <t>PS12.14</t>
  </si>
  <si>
    <t xml:space="preserve">(a) Payment of personal security </t>
  </si>
  <si>
    <t>SECTION 1300:  CONTRACTORS ESTABLISHMENT ON SITE AND GENERAL OBLIGATIONS</t>
  </si>
  <si>
    <t>PS13.01</t>
  </si>
  <si>
    <t>(a) Fixed obligations</t>
  </si>
  <si>
    <t>Incl.</t>
  </si>
  <si>
    <t>(b) Value-related obligations</t>
  </si>
  <si>
    <t xml:space="preserve">Incl. </t>
  </si>
  <si>
    <t>(c) Time-related obligations</t>
  </si>
  <si>
    <t xml:space="preserve">(d) Provision of offices and related items </t>
  </si>
  <si>
    <t>SECTION 1500:  ACCOMMODATION OF TRAFFIC</t>
  </si>
  <si>
    <t>PS15.01</t>
  </si>
  <si>
    <t>Accommodating traffic and maintaining temporary deviations</t>
  </si>
  <si>
    <t>PS15.03</t>
  </si>
  <si>
    <t>Temporary traffic control facilities</t>
  </si>
  <si>
    <t>(a) Flagmen</t>
  </si>
  <si>
    <t>(b) Portable STOP and GO-RY signs</t>
  </si>
  <si>
    <t>(d) Amber flicker lights</t>
  </si>
  <si>
    <t xml:space="preserve">(e) Road signs, R- and TR series, </t>
  </si>
  <si>
    <t xml:space="preserve">(f) Road signs, TW-series (1 500mm </t>
  </si>
  <si>
    <t xml:space="preserve">(g) Road signs, STW-DTG, TGS and </t>
  </si>
  <si>
    <t>m²</t>
  </si>
  <si>
    <t xml:space="preserve">(h) Delineators (TW401/TW402), </t>
  </si>
  <si>
    <t xml:space="preserve">      600mm x 150mm</t>
  </si>
  <si>
    <t xml:space="preserve">      (ii) Mounted back to back</t>
  </si>
  <si>
    <t xml:space="preserve">(i) Movable barricade/road sign </t>
  </si>
  <si>
    <t>(j) Traffic cones (750mm high)</t>
  </si>
  <si>
    <t>SECTION 1600:  OVERHAUL</t>
  </si>
  <si>
    <t>PS16.03</t>
  </si>
  <si>
    <t>Overhaul on material hauled in excess of a free-haul distance 10km (ordinary overhaul)</t>
  </si>
  <si>
    <t>m³-km</t>
  </si>
  <si>
    <t>SECTION 1700:  CLEARING AND GRUBBING</t>
  </si>
  <si>
    <t>Clearing and grubbing</t>
  </si>
  <si>
    <t>Removal and grubbing or large trees and tree stumps:</t>
  </si>
  <si>
    <t xml:space="preserve">(a) Girth exceeding 1m up to and </t>
  </si>
  <si>
    <t>m</t>
  </si>
  <si>
    <t>SECTION 1800:  DAYWORKS</t>
  </si>
  <si>
    <t>PS1800</t>
  </si>
  <si>
    <t>SECTION 2100:  DRAINS</t>
  </si>
  <si>
    <t>Excavation for open drains</t>
  </si>
  <si>
    <t xml:space="preserve">(a) Excavating soft material situated </t>
  </si>
  <si>
    <t xml:space="preserve">      within the following depth ranges </t>
  </si>
  <si>
    <t xml:space="preserve">      below the surface level:</t>
  </si>
  <si>
    <t xml:space="preserve">      (i) 0m to 1.5m</t>
  </si>
  <si>
    <t>SECTION 2200:  PREFABRICATED CULVERTS</t>
  </si>
  <si>
    <t>t</t>
  </si>
  <si>
    <t>(c) Welded steel fabric</t>
  </si>
  <si>
    <t>kg</t>
  </si>
  <si>
    <t>l</t>
  </si>
  <si>
    <t>SECTION 2300:  CONCRETE KERBING, CONCRETE CHANNELLING, CHUTES AND DOWNPIPES, AND CONCRETE LININGS FOR OPEN DRAINS</t>
  </si>
  <si>
    <t>Concrete kerbing</t>
  </si>
  <si>
    <t>(a) Precast kerbing to SABS 927</t>
  </si>
  <si>
    <t xml:space="preserve">      (iii) Figure 8 kerb (all types)</t>
  </si>
  <si>
    <t>Trimming of excavations for concrete-lined open drains</t>
  </si>
  <si>
    <t>(a) In soft material</t>
  </si>
  <si>
    <t>(b) In hard material</t>
  </si>
  <si>
    <t>Concrete lining for open drains</t>
  </si>
  <si>
    <t xml:space="preserve">(a) Cast in-situ concrete lining Class </t>
  </si>
  <si>
    <t xml:space="preserve">      25/19</t>
  </si>
  <si>
    <t>(2) Vee drain</t>
  </si>
  <si>
    <t xml:space="preserve">      (i) Narrow side drain type v5 - v8</t>
  </si>
  <si>
    <t>Formwork to cast in situ concrete lining for open drains (Class F2 surface finish)</t>
  </si>
  <si>
    <t xml:space="preserve">(a) To sides with formwork on the </t>
  </si>
  <si>
    <t>Sealed joints in concrete linings of open drains</t>
  </si>
  <si>
    <t>(b) Polyurethane-based sealant</t>
  </si>
  <si>
    <t>SECTION 3100:  BORROW MATERIALS</t>
  </si>
  <si>
    <t>SECTION 3300:  MASS EARTHWORKS</t>
  </si>
  <si>
    <t>PS33.01</t>
  </si>
  <si>
    <t>Cut and borrow to fill, including free-haul up to 10km</t>
  </si>
  <si>
    <t xml:space="preserve">(a) Gravel material in compacted layer </t>
  </si>
  <si>
    <t xml:space="preserve">      thickness of 200mm and less</t>
  </si>
  <si>
    <t xml:space="preserve">(i) Compacted to 90% MOD. AASHTO </t>
  </si>
  <si>
    <t>(g) Supply and compact dump rock</t>
  </si>
  <si>
    <t>(h) Fill from commercial sources</t>
  </si>
  <si>
    <t>Extra-over item 33.01 for excavating and breaking down material in:</t>
  </si>
  <si>
    <t>(a) Soft excavation</t>
  </si>
  <si>
    <t>(b) Intermediate excavation</t>
  </si>
  <si>
    <t>(c) Hard excavation</t>
  </si>
  <si>
    <t>(a) Intermediate excavation</t>
  </si>
  <si>
    <t>(b) Hard excavation</t>
  </si>
  <si>
    <t>Roadbed preparation and the compaction of material:</t>
  </si>
  <si>
    <t xml:space="preserve">(b) Compaction to 93% MOD. AASTHO </t>
  </si>
  <si>
    <t>Finishing off cut and slopes, medians and interchange areas:</t>
  </si>
  <si>
    <t>(a) Cut slopes</t>
  </si>
  <si>
    <t>(b) Fill slopes</t>
  </si>
  <si>
    <t>SECTION 3400:  PAVEMENT LAYERS OF GRAVEL MATERIAL</t>
  </si>
  <si>
    <t xml:space="preserve">      (i) 93% MOD. AASHTO density </t>
  </si>
  <si>
    <t xml:space="preserve">(d) Gravel sub-base (chemically/ </t>
  </si>
  <si>
    <t xml:space="preserve">      mechanically stabilized material) </t>
  </si>
  <si>
    <t xml:space="preserve">      compacted to:</t>
  </si>
  <si>
    <t xml:space="preserve">      (i) 95% MOD. AASHTO density sub- </t>
  </si>
  <si>
    <t xml:space="preserve">(g) Gravel shoulder/sidewalks </t>
  </si>
  <si>
    <t xml:space="preserve">      (ii) E.O. Item 34.01 for Imported G5</t>
  </si>
  <si>
    <t>34/PS16.02</t>
  </si>
  <si>
    <t>Overhaul on material hauled in excess of 10km (ordinary overhaul)</t>
  </si>
  <si>
    <t>Extra-over Item 34.01 for excavating and breaking down material in:</t>
  </si>
  <si>
    <t>PS34.14</t>
  </si>
  <si>
    <t>Extra-over Item 34.01 for construction of layers from commercial sources:</t>
  </si>
  <si>
    <t>(a) Gravel base (chemically/mechanically stabilized material) compacted to:</t>
  </si>
  <si>
    <t xml:space="preserve">(i) 97% MOD. AASHTO density base </t>
  </si>
  <si>
    <t>SECTION 3500:  STABILIZATION</t>
  </si>
  <si>
    <t>Chemical stabilizing agent:</t>
  </si>
  <si>
    <t>(a) Ordinary Portal cement</t>
  </si>
  <si>
    <t xml:space="preserve">      (i) CEM V S-V 32,5N</t>
  </si>
  <si>
    <t>SECTION 3600:  CRUSHED STONE BASE</t>
  </si>
  <si>
    <t>SECTION 4100:  PRIME COAT</t>
  </si>
  <si>
    <t>SECTION 4200:  ASPHALT BASE SURFACING</t>
  </si>
  <si>
    <t>SECTION 5100:  PITCHING, STONE WORK AND PROTECTION AGAINST EROSION</t>
  </si>
  <si>
    <t>SECTION 5200:  GABIONS</t>
  </si>
  <si>
    <t>SECTION 5500:  FENCING</t>
  </si>
  <si>
    <t>FENCING</t>
  </si>
  <si>
    <t>SECTION 5600:  ROAD SIGNS</t>
  </si>
  <si>
    <t>Road sign boards with painted or coloured semi-matt background.  Symbols, lettering and borders in semi-matt black or in Class 1 retro-reflective material, where the sign board is constructed from:</t>
  </si>
  <si>
    <t xml:space="preserve">(c) Prepainted galvanized steel plate </t>
  </si>
  <si>
    <t xml:space="preserve">      (Chromadek 1.6mm thick or </t>
  </si>
  <si>
    <t xml:space="preserve">      approved equivalent):</t>
  </si>
  <si>
    <t xml:space="preserve">      (i) Area not exceeding 2m²</t>
  </si>
  <si>
    <t>Extra-over Item 56.01 for using:</t>
  </si>
  <si>
    <t xml:space="preserve">(a) Background of retro reflective </t>
  </si>
  <si>
    <t xml:space="preserve">      material:</t>
  </si>
  <si>
    <t xml:space="preserve">      (i) Class 1</t>
  </si>
  <si>
    <t>PS56.03</t>
  </si>
  <si>
    <t>Road sign supports (overhead road sign structures excluded)</t>
  </si>
  <si>
    <t>Excavation and backfilling for road sign supports (not applicable to km posts)</t>
  </si>
  <si>
    <t>SECTION 5700:  ROAD MARKINGS</t>
  </si>
  <si>
    <t>Retro-reflective road marking paint:</t>
  </si>
  <si>
    <t>(a) White lines (broken or unbroken)</t>
  </si>
  <si>
    <t xml:space="preserve">      (i) 100mm wide</t>
  </si>
  <si>
    <t>(b) Yellow lines (broken or unbroken)</t>
  </si>
  <si>
    <t>(d) White lettering and symbols</t>
  </si>
  <si>
    <t>Variations in rate or application</t>
  </si>
  <si>
    <t>(a) White paint</t>
  </si>
  <si>
    <t>(b) Yellow paint</t>
  </si>
  <si>
    <t>Setting out and pre-marking the lines (excluding traffic-island marking lettering and symbols)</t>
  </si>
  <si>
    <t>SECTION 5800:  LANDSCAPING AND PLANTING PLANTS</t>
  </si>
  <si>
    <t>SECTION 5900:  FINISHING THE ROAD AND ROAD RESERVE AND TREATING OLD ROADS</t>
  </si>
  <si>
    <t>Finishing the road and road reserve:</t>
  </si>
  <si>
    <t>(b) Single carriageway road</t>
  </si>
  <si>
    <t>SECTION 7300:  CONCRETE BLOCK PAVING FOR ROADS</t>
  </si>
  <si>
    <t>Concrete block paving:</t>
  </si>
  <si>
    <t xml:space="preserve">(a) Grey interlocking precast concrete </t>
  </si>
  <si>
    <t xml:space="preserve">      paving blocks type SA, including </t>
  </si>
  <si>
    <t xml:space="preserve">      straight cutting of units to fit between </t>
  </si>
  <si>
    <t xml:space="preserve">      edge restraints, laid on and including </t>
  </si>
  <si>
    <t xml:space="preserve">      20mm river sand bed, compacted </t>
  </si>
  <si>
    <t xml:space="preserve">      and plaster sand broomed into joints </t>
  </si>
  <si>
    <t xml:space="preserve">      on completion</t>
  </si>
  <si>
    <t>(ii) 80mm to roads</t>
  </si>
  <si>
    <t xml:space="preserve">(b) 230 x 115 x 75mm Thick semi- </t>
  </si>
  <si>
    <t xml:space="preserve">      facebrick terra cotta coloured paving </t>
  </si>
  <si>
    <t xml:space="preserve">      bricks, including straight cutting of </t>
  </si>
  <si>
    <t xml:space="preserve">      units to fit between edge restraints, </t>
  </si>
  <si>
    <t xml:space="preserve">      laid on and including 20mm </t>
  </si>
  <si>
    <t xml:space="preserve">      river sand bed, compacted and </t>
  </si>
  <si>
    <t xml:space="preserve">      plaster sand broomed into joints on </t>
  </si>
  <si>
    <t xml:space="preserve">      completion</t>
  </si>
  <si>
    <t>(ii) 75mm to roads</t>
  </si>
  <si>
    <t>Provision of approved herbicide and ant poison:</t>
  </si>
  <si>
    <t>(a) Provision of materials</t>
  </si>
  <si>
    <t>PC Sum</t>
  </si>
  <si>
    <t>TO SUMMARY</t>
  </si>
  <si>
    <t>(b) Contractor's charges and profit added to the prime cost sum</t>
  </si>
  <si>
    <t>Traffic calming devices:</t>
  </si>
  <si>
    <t>NO</t>
  </si>
  <si>
    <t>B110.02</t>
  </si>
  <si>
    <t>SECTION 11000: MISCELLANEOUS ACTION</t>
  </si>
  <si>
    <t>detailed, to suit road width.</t>
  </si>
  <si>
    <t>PIPE class</t>
  </si>
  <si>
    <t>length (m)</t>
  </si>
  <si>
    <t>100D Concrete :600</t>
  </si>
  <si>
    <t>100D Concrete :750</t>
  </si>
  <si>
    <t>100D Concrete :825</t>
  </si>
  <si>
    <t>100D Concrete :900</t>
  </si>
  <si>
    <t>100D Concrete :1050</t>
  </si>
  <si>
    <t>100D Concrete :1200</t>
  </si>
  <si>
    <t>100D Concrete :1500</t>
  </si>
  <si>
    <t>100D Concrete :1800</t>
  </si>
  <si>
    <t>Total</t>
  </si>
  <si>
    <t>EXCAVATION LENGTHS</t>
  </si>
  <si>
    <t>0. - 0.5 m</t>
  </si>
  <si>
    <t>1 - 1.5 m</t>
  </si>
  <si>
    <t>1.5 - 2 m</t>
  </si>
  <si>
    <t>2.5 - 3 m</t>
  </si>
  <si>
    <t>4.5 - 5 m</t>
  </si>
  <si>
    <t>5 - 5.5 m</t>
  </si>
  <si>
    <t>5.5 - 6 m</t>
  </si>
  <si>
    <t>EXCAVATION VOLUMES</t>
  </si>
  <si>
    <t>0.5 - 1 m</t>
  </si>
  <si>
    <t>2 - 2.5 m</t>
  </si>
  <si>
    <t>3 - 3.5 m</t>
  </si>
  <si>
    <t>3.5- 4 m</t>
  </si>
  <si>
    <t>4 - 4.5 m</t>
  </si>
  <si>
    <t>BEDDING VOLUME</t>
  </si>
  <si>
    <t>Bedding Class</t>
  </si>
  <si>
    <r>
      <t>Bedding Material (m</t>
    </r>
    <r>
      <rPr>
        <sz val="11"/>
        <color indexed="8"/>
        <rFont val="Calibri"/>
        <family val="2"/>
      </rPr>
      <t>³)</t>
    </r>
  </si>
  <si>
    <t>Selected Backfill (m³)</t>
  </si>
  <si>
    <t>General backfill (m³)</t>
  </si>
  <si>
    <t>Class B</t>
  </si>
  <si>
    <t xml:space="preserve">manhole Depth </t>
  </si>
  <si>
    <t xml:space="preserve">Total </t>
  </si>
  <si>
    <t>.</t>
  </si>
  <si>
    <t>100D Concrete :1950</t>
  </si>
  <si>
    <t>75D Concrete :600</t>
  </si>
  <si>
    <t>75D Concrete :900</t>
  </si>
  <si>
    <t>75D Concrete :1200</t>
  </si>
  <si>
    <t>75D Concrete :1500</t>
  </si>
  <si>
    <t>Complying with safety specification and Contractor safety plan (OHS)</t>
  </si>
  <si>
    <t>Portal Culvert: 900 x 750</t>
  </si>
  <si>
    <t>Portal Culvert: 1200 x 900</t>
  </si>
  <si>
    <t>Portal Culvert: 1200 x 1200</t>
  </si>
  <si>
    <t>6,5- 7 m</t>
  </si>
  <si>
    <t>6-6,5 m</t>
  </si>
  <si>
    <t>Box Culverts</t>
  </si>
  <si>
    <t>Portal Culverts</t>
  </si>
  <si>
    <t>SUMMARY</t>
  </si>
  <si>
    <t>MISCELEANEOUS ACTION</t>
  </si>
  <si>
    <t>SUB-TOTAL 1:</t>
  </si>
  <si>
    <t>15% VAT</t>
  </si>
  <si>
    <t>TOTAL:</t>
  </si>
  <si>
    <t xml:space="preserve">Item </t>
  </si>
  <si>
    <t xml:space="preserve">Description </t>
  </si>
  <si>
    <t>10% Contingency</t>
  </si>
  <si>
    <t>SUB-TOTAL 2:</t>
  </si>
  <si>
    <t>GENERAL REQUIREMENTS &amp; PROVISIONS</t>
  </si>
  <si>
    <t>CONCRETE KERBING, CONCRETE CHANNELLING, CHUTES AND DOWNPIPES, AND CONCRETE LININGS FOR OPEN DRAINS</t>
  </si>
  <si>
    <t>BORROW MATERIALS</t>
  </si>
  <si>
    <t>MASS EARTHWORKS</t>
  </si>
  <si>
    <t>PAVEMENT LAYERS OF GRAVEL MATERIAL</t>
  </si>
  <si>
    <t>STABILIZATION</t>
  </si>
  <si>
    <t>CRUSHED STONE BASE</t>
  </si>
  <si>
    <t>PRIME COAT</t>
  </si>
  <si>
    <t>ASPHALT BASE SURFACING</t>
  </si>
  <si>
    <t>PITCHING, STONE WORK AND PROTECTION AGAINST EROSION</t>
  </si>
  <si>
    <t>GABIONS</t>
  </si>
  <si>
    <t>ROAD SIGNS</t>
  </si>
  <si>
    <t>ROAD MARKINGS</t>
  </si>
  <si>
    <t>LANDSCAPING AND PLANTING PLANTS</t>
  </si>
  <si>
    <t>FINISHING THE ROAD AND ROAD RESERVE AND TREATING OLD ROADS</t>
  </si>
  <si>
    <t>CONCRETE BLOCK PAVING FOR ROADS</t>
  </si>
  <si>
    <t>CONTRACTORS ESTABLISHMENT ON SITE AND GENERAL OBLIGATIONS</t>
  </si>
  <si>
    <t>ACCOMMODATION OF TRAFFIC</t>
  </si>
  <si>
    <t>OVERHAUL</t>
  </si>
  <si>
    <t xml:space="preserve"> CLEARING AND GRUBBING</t>
  </si>
  <si>
    <t xml:space="preserve"> DAYWORKS</t>
  </si>
  <si>
    <t>DRAINS</t>
  </si>
  <si>
    <t>PREFABRICATED CULVERTS</t>
  </si>
  <si>
    <t xml:space="preserve">MATSIMAHOLO LOCAL MUNICIPALITY  TENDER FOR CIVIL ENGINERING WORKS: UPGRADING OF GRAVEL ROADS TO PAVED STANDARDS- METSINAHOLO                                                                                                                                                                   </t>
  </si>
  <si>
    <t>Link Type and Size</t>
  </si>
  <si>
    <t>0.000 to 0.500</t>
  </si>
  <si>
    <t>0.500 to 1.000</t>
  </si>
  <si>
    <t>1.000 to 1.500</t>
  </si>
  <si>
    <t>1.500 to 2.000</t>
  </si>
  <si>
    <t>2.000 to 2.500</t>
  </si>
  <si>
    <t>2.500 to 3.000</t>
  </si>
  <si>
    <t>3.000 to 3.500</t>
  </si>
  <si>
    <t>3.500 to 4.000</t>
  </si>
  <si>
    <t>4.000 to 4.500</t>
  </si>
  <si>
    <t>4.500 to 5.000</t>
  </si>
  <si>
    <t>5.000 to 5.500</t>
  </si>
  <si>
    <t>5.500 to 6.000</t>
  </si>
  <si>
    <t>6.000 to 6.500</t>
  </si>
  <si>
    <t>6.500 to 7.000</t>
  </si>
  <si>
    <t>7.000 to 7.500</t>
  </si>
  <si>
    <t>100D Concrete : 600</t>
  </si>
  <si>
    <t>100D Concrete : 750</t>
  </si>
  <si>
    <t>100D Concrete : 825</t>
  </si>
  <si>
    <t>100D Concrete : 900</t>
  </si>
  <si>
    <t>100D Concrete : 1200</t>
  </si>
  <si>
    <t>100D Concrete : 1500</t>
  </si>
  <si>
    <t>100D Concrete : 1800</t>
  </si>
  <si>
    <t>Portal Culvert : 900 x 900</t>
  </si>
  <si>
    <t>Portal Culvert : 1200 x 900</t>
  </si>
  <si>
    <t>Portal Culvert : 1200 x 1200</t>
  </si>
  <si>
    <t>Totals</t>
  </si>
  <si>
    <t>Paving speed humps complete as</t>
  </si>
  <si>
    <t>(a) Remuneration of CLO (based on /month incl. cellphone and traveling allowance)</t>
  </si>
  <si>
    <t>`</t>
  </si>
  <si>
    <t>MISCELLANEOUS ACTION</t>
  </si>
  <si>
    <t>APPOINTMENT OF A 6CE OR HIGHER CIDB REGISTERED CONTRACTOR FOR CONSTRUCTION OF BLOCK PAVED ROADS AND STORMWATER IN GORTIN TOWNSHIP WARD 01 (MLM 18/2022/23)</t>
  </si>
  <si>
    <t>Contract No.:  MLM 18/2022/23</t>
  </si>
  <si>
    <r>
      <t>m</t>
    </r>
    <r>
      <rPr>
        <vertAlign val="superscript"/>
        <sz val="11"/>
        <rFont val="Arial"/>
        <family val="2"/>
      </rPr>
      <t>2</t>
    </r>
  </si>
  <si>
    <r>
      <t>(a)</t>
    </r>
    <r>
      <rPr>
        <sz val="11"/>
        <rFont val="Times New Roman"/>
        <family val="1"/>
      </rPr>
      <t xml:space="preserve">   </t>
    </r>
    <r>
      <rPr>
        <sz val="11"/>
        <rFont val="Arial"/>
        <family val="2"/>
      </rPr>
      <t xml:space="preserve">Type A </t>
    </r>
  </si>
  <si>
    <r>
      <t>(f)</t>
    </r>
    <r>
      <rPr>
        <sz val="11"/>
        <rFont val="Times New Roman"/>
        <family val="1"/>
      </rPr>
      <t xml:space="preserve">    </t>
    </r>
    <r>
      <rPr>
        <sz val="11"/>
        <rFont val="Arial"/>
        <family val="2"/>
      </rPr>
      <t xml:space="preserve">   Extra over items (d) above for  road markings complete as detailed</t>
    </r>
  </si>
  <si>
    <r>
      <t>(g)</t>
    </r>
    <r>
      <rPr>
        <sz val="11"/>
        <rFont val="Times New Roman"/>
        <family val="1"/>
      </rPr>
      <t xml:space="preserve">   </t>
    </r>
    <r>
      <rPr>
        <sz val="11"/>
        <rFont val="Arial"/>
        <family val="2"/>
      </rPr>
      <t>Extra -over item (a),(b),(c) above for the complete supply and erection of road signs as detailed.</t>
    </r>
  </si>
  <si>
    <t>PS 12.01</t>
  </si>
  <si>
    <t>PS 12.02</t>
  </si>
  <si>
    <t>PS 12.04</t>
  </si>
  <si>
    <t xml:space="preserve">      (ii) Profit on above item PS12.12(b)</t>
  </si>
  <si>
    <t xml:space="preserve">      (ii) Profit on above item PS12.13 </t>
  </si>
  <si>
    <t>SETA Accredited skill training and student for in-service training</t>
  </si>
  <si>
    <t>(n) Other signs or facilities</t>
  </si>
  <si>
    <t xml:space="preserve">      (i) Provision of other signs or  facilities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</si>
</sst>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&quot;R&quot;* #,##0.00_-;\-&quot;R&quot;* #,##0.00_-;_-&quot;R&quot;* &quot;-&quot;??_-;_-@_-"/>
    <numFmt numFmtId="165" formatCode="&quot;R&quot;\ #,##0;[Red]&quot;R&quot;\ \-#,##0"/>
    <numFmt numFmtId="166" formatCode="0.0"/>
    <numFmt numFmtId="167" formatCode="0.000"/>
  </numFmts>
  <fonts count="46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3"/>
      <name val="Arial"/>
      <family val="2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name val="Arial"/>
      <family val="2"/>
    </font>
    <font>
      <sz val="12"/>
      <name val="Arial"/>
      <family val="2"/>
    </font>
    <font>
      <b/>
      <sz val="11"/>
      <name val="Cambria"/>
      <family val="1"/>
    </font>
    <font>
      <sz val="11"/>
      <name val="Cambria"/>
      <family val="1"/>
    </font>
    <font>
      <b/>
      <sz val="11"/>
      <color theme="1"/>
      <name val="Cambria"/>
      <family val="1"/>
    </font>
    <font>
      <b/>
      <sz val="11"/>
      <color theme="1"/>
      <name val="Arial"/>
      <family val="2"/>
    </font>
    <font>
      <sz val="11"/>
      <color theme="1"/>
      <name val="Cambria"/>
      <family val="1"/>
    </font>
    <font>
      <b/>
      <i/>
      <u/>
      <sz val="11"/>
      <name val="Arial"/>
      <family val="2"/>
    </font>
    <font>
      <vertAlign val="superscript"/>
      <sz val="11"/>
      <name val="Arial"/>
      <family val="2"/>
    </font>
    <font>
      <sz val="11"/>
      <name val="Times New Roman"/>
      <family val="1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66FF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4">
    <xf numFmtId="0" fontId="0" fillId="0" borderId="0"/>
    <xf numFmtId="0" fontId="10" fillId="0" borderId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10" applyNumberFormat="0" applyFill="0" applyAlignment="0" applyProtection="0"/>
    <xf numFmtId="0" fontId="21" fillId="0" borderId="11" applyNumberFormat="0" applyFill="0" applyAlignment="0" applyProtection="0"/>
    <xf numFmtId="0" fontId="21" fillId="0" borderId="0" applyNumberFormat="0" applyFill="0" applyBorder="0" applyAlignment="0" applyProtection="0"/>
    <xf numFmtId="0" fontId="22" fillId="6" borderId="0" applyNumberFormat="0" applyBorder="0" applyAlignment="0" applyProtection="0"/>
    <xf numFmtId="0" fontId="23" fillId="7" borderId="0" applyNumberFormat="0" applyBorder="0" applyAlignment="0" applyProtection="0"/>
    <xf numFmtId="0" fontId="24" fillId="8" borderId="0" applyNumberFormat="0" applyBorder="0" applyAlignment="0" applyProtection="0"/>
    <xf numFmtId="0" fontId="25" fillId="9" borderId="12" applyNumberFormat="0" applyAlignment="0" applyProtection="0"/>
    <xf numFmtId="0" fontId="26" fillId="10" borderId="13" applyNumberFormat="0" applyAlignment="0" applyProtection="0"/>
    <xf numFmtId="0" fontId="27" fillId="10" borderId="12" applyNumberFormat="0" applyAlignment="0" applyProtection="0"/>
    <xf numFmtId="0" fontId="28" fillId="0" borderId="14" applyNumberFormat="0" applyFill="0" applyAlignment="0" applyProtection="0"/>
    <xf numFmtId="0" fontId="29" fillId="11" borderId="15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6" fillId="0" borderId="17" applyNumberFormat="0" applyFill="0" applyAlignment="0" applyProtection="0"/>
    <xf numFmtId="0" fontId="32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32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32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32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32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9" fillId="32" borderId="0" applyNumberFormat="0" applyBorder="0" applyAlignment="0" applyProtection="0"/>
    <xf numFmtId="0" fontId="32" fillId="33" borderId="0" applyNumberFormat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0" borderId="0"/>
    <xf numFmtId="0" fontId="9" fillId="12" borderId="16" applyNumberFormat="0" applyFont="0" applyAlignment="0" applyProtection="0"/>
  </cellStyleXfs>
  <cellXfs count="148">
    <xf numFmtId="0" fontId="0" fillId="0" borderId="0" xfId="0"/>
    <xf numFmtId="164" fontId="12" fillId="0" borderId="1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4" fontId="12" fillId="0" borderId="2" xfId="0" applyNumberFormat="1" applyFont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 wrapText="1"/>
    </xf>
    <xf numFmtId="164" fontId="13" fillId="0" borderId="4" xfId="0" applyNumberFormat="1" applyFont="1" applyBorder="1" applyAlignment="1">
      <alignment horizontal="center" vertical="center" wrapText="1"/>
    </xf>
    <xf numFmtId="164" fontId="13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1" fillId="0" borderId="0" xfId="0" applyFont="1"/>
    <xf numFmtId="0" fontId="11" fillId="0" borderId="0" xfId="0" applyFont="1" applyAlignment="1">
      <alignment horizontal="center" vertical="center"/>
    </xf>
    <xf numFmtId="164" fontId="11" fillId="0" borderId="0" xfId="0" applyNumberFormat="1" applyFont="1" applyAlignment="1">
      <alignment horizontal="center" vertical="center"/>
    </xf>
    <xf numFmtId="0" fontId="14" fillId="0" borderId="0" xfId="0" applyFont="1"/>
    <xf numFmtId="0" fontId="15" fillId="0" borderId="0" xfId="0" applyFont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1" fillId="2" borderId="0" xfId="0" applyFont="1" applyFill="1"/>
    <xf numFmtId="0" fontId="11" fillId="4" borderId="0" xfId="0" applyFont="1" applyFill="1"/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10" fontId="12" fillId="0" borderId="2" xfId="0" applyNumberFormat="1" applyFont="1" applyBorder="1" applyAlignment="1">
      <alignment horizontal="center" vertical="center" wrapText="1"/>
    </xf>
    <xf numFmtId="10" fontId="12" fillId="0" borderId="2" xfId="0" applyNumberFormat="1" applyFont="1" applyBorder="1" applyAlignment="1">
      <alignment horizontal="right" vertical="center" wrapText="1"/>
    </xf>
    <xf numFmtId="164" fontId="12" fillId="0" borderId="2" xfId="0" applyNumberFormat="1" applyFont="1" applyBorder="1" applyAlignment="1">
      <alignment vertical="center" wrapText="1"/>
    </xf>
    <xf numFmtId="0" fontId="9" fillId="5" borderId="8" xfId="42" applyFill="1" applyBorder="1"/>
    <xf numFmtId="167" fontId="9" fillId="5" borderId="8" xfId="42" applyNumberFormat="1" applyFill="1" applyBorder="1"/>
    <xf numFmtId="167" fontId="9" fillId="0" borderId="0" xfId="42" applyNumberFormat="1"/>
    <xf numFmtId="2" fontId="9" fillId="0" borderId="0" xfId="42" applyNumberFormat="1"/>
    <xf numFmtId="0" fontId="9" fillId="0" borderId="0" xfId="42"/>
    <xf numFmtId="0" fontId="9" fillId="0" borderId="8" xfId="42" applyBorder="1"/>
    <xf numFmtId="167" fontId="9" fillId="0" borderId="8" xfId="42" applyNumberFormat="1" applyBorder="1"/>
    <xf numFmtId="0" fontId="16" fillId="0" borderId="8" xfId="42" applyFont="1" applyBorder="1"/>
    <xf numFmtId="167" fontId="16" fillId="0" borderId="8" xfId="42" applyNumberFormat="1" applyFont="1" applyBorder="1"/>
    <xf numFmtId="2" fontId="9" fillId="5" borderId="8" xfId="42" applyNumberFormat="1" applyFill="1" applyBorder="1"/>
    <xf numFmtId="2" fontId="9" fillId="0" borderId="8" xfId="42" applyNumberFormat="1" applyBorder="1"/>
    <xf numFmtId="1" fontId="9" fillId="0" borderId="0" xfId="42" applyNumberFormat="1"/>
    <xf numFmtId="164" fontId="11" fillId="0" borderId="0" xfId="0" applyNumberFormat="1" applyFont="1"/>
    <xf numFmtId="0" fontId="8" fillId="0" borderId="8" xfId="42" applyFont="1" applyBorder="1"/>
    <xf numFmtId="167" fontId="7" fillId="0" borderId="0" xfId="42" applyNumberFormat="1" applyFont="1"/>
    <xf numFmtId="0" fontId="9" fillId="37" borderId="0" xfId="42" applyFill="1"/>
    <xf numFmtId="0" fontId="6" fillId="0" borderId="8" xfId="42" applyFont="1" applyBorder="1"/>
    <xf numFmtId="0" fontId="5" fillId="0" borderId="8" xfId="42" applyFont="1" applyBorder="1"/>
    <xf numFmtId="167" fontId="5" fillId="0" borderId="8" xfId="42" applyNumberFormat="1" applyFont="1" applyBorder="1"/>
    <xf numFmtId="167" fontId="4" fillId="0" borderId="0" xfId="42" applyNumberFormat="1" applyFont="1"/>
    <xf numFmtId="0" fontId="3" fillId="0" borderId="8" xfId="42" applyFont="1" applyBorder="1"/>
    <xf numFmtId="164" fontId="12" fillId="3" borderId="2" xfId="0" applyNumberFormat="1" applyFont="1" applyFill="1" applyBorder="1" applyAlignment="1">
      <alignment horizontal="center" vertical="center" wrapText="1"/>
    </xf>
    <xf numFmtId="164" fontId="13" fillId="3" borderId="4" xfId="0" applyNumberFormat="1" applyFont="1" applyFill="1" applyBorder="1" applyAlignment="1">
      <alignment horizontal="center" vertical="center" wrapText="1"/>
    </xf>
    <xf numFmtId="0" fontId="2" fillId="0" borderId="8" xfId="42" applyFont="1" applyBorder="1"/>
    <xf numFmtId="2" fontId="2" fillId="5" borderId="8" xfId="42" applyNumberFormat="1" applyFont="1" applyFill="1" applyBorder="1"/>
    <xf numFmtId="0" fontId="11" fillId="0" borderId="2" xfId="0" applyFont="1" applyBorder="1" applyAlignment="1">
      <alignment horizontal="center"/>
    </xf>
    <xf numFmtId="164" fontId="11" fillId="0" borderId="2" xfId="0" applyNumberFormat="1" applyFont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vertical="center"/>
    </xf>
    <xf numFmtId="164" fontId="36" fillId="0" borderId="2" xfId="0" applyNumberFormat="1" applyFont="1" applyBorder="1" applyAlignment="1">
      <alignment horizontal="center" vertical="center"/>
    </xf>
    <xf numFmtId="43" fontId="11" fillId="0" borderId="0" xfId="0" applyNumberFormat="1" applyFont="1"/>
    <xf numFmtId="0" fontId="11" fillId="0" borderId="3" xfId="0" applyFont="1" applyBorder="1" applyAlignment="1">
      <alignment horizontal="center"/>
    </xf>
    <xf numFmtId="0" fontId="14" fillId="0" borderId="4" xfId="0" applyFont="1" applyBorder="1"/>
    <xf numFmtId="164" fontId="36" fillId="0" borderId="4" xfId="0" applyNumberFormat="1" applyFont="1" applyBorder="1" applyAlignment="1">
      <alignment horizontal="center" vertical="center"/>
    </xf>
    <xf numFmtId="0" fontId="11" fillId="0" borderId="4" xfId="0" applyFont="1" applyBorder="1"/>
    <xf numFmtId="164" fontId="37" fillId="0" borderId="4" xfId="0" applyNumberFormat="1" applyFont="1" applyBorder="1" applyAlignment="1">
      <alignment horizontal="center" vertical="center"/>
    </xf>
    <xf numFmtId="164" fontId="14" fillId="0" borderId="21" xfId="0" applyNumberFormat="1" applyFont="1" applyBorder="1" applyAlignment="1">
      <alignment horizontal="center" vertical="center"/>
    </xf>
    <xf numFmtId="0" fontId="38" fillId="5" borderId="8" xfId="0" applyFont="1" applyFill="1" applyBorder="1"/>
    <xf numFmtId="0" fontId="39" fillId="0" borderId="8" xfId="0" applyFont="1" applyBorder="1" applyAlignment="1">
      <alignment horizontal="center"/>
    </xf>
    <xf numFmtId="0" fontId="39" fillId="0" borderId="8" xfId="0" applyFont="1" applyBorder="1"/>
    <xf numFmtId="164" fontId="39" fillId="0" borderId="8" xfId="0" applyNumberFormat="1" applyFont="1" applyBorder="1" applyAlignment="1">
      <alignment horizontal="center" vertical="center"/>
    </xf>
    <xf numFmtId="164" fontId="38" fillId="0" borderId="8" xfId="0" applyNumberFormat="1" applyFont="1" applyBorder="1" applyAlignment="1">
      <alignment horizontal="center" vertical="center"/>
    </xf>
    <xf numFmtId="0" fontId="38" fillId="0" borderId="8" xfId="0" applyFont="1" applyBorder="1"/>
    <xf numFmtId="0" fontId="40" fillId="0" borderId="0" xfId="0" applyFont="1"/>
    <xf numFmtId="164" fontId="39" fillId="5" borderId="8" xfId="0" applyNumberFormat="1" applyFont="1" applyFill="1" applyBorder="1" applyAlignment="1">
      <alignment horizontal="center" vertical="center" wrapText="1"/>
    </xf>
    <xf numFmtId="0" fontId="39" fillId="0" borderId="8" xfId="0" applyFont="1" applyBorder="1" applyAlignment="1">
      <alignment horizontal="center" vertical="center" wrapText="1"/>
    </xf>
    <xf numFmtId="0" fontId="39" fillId="0" borderId="8" xfId="0" applyFont="1" applyBorder="1" applyAlignment="1">
      <alignment vertical="center" wrapText="1"/>
    </xf>
    <xf numFmtId="164" fontId="37" fillId="0" borderId="5" xfId="0" applyNumberFormat="1" applyFont="1" applyBorder="1" applyAlignment="1">
      <alignment horizontal="center" vertical="center"/>
    </xf>
    <xf numFmtId="0" fontId="14" fillId="0" borderId="1" xfId="0" applyFont="1" applyBorder="1"/>
    <xf numFmtId="0" fontId="14" fillId="0" borderId="3" xfId="0" applyFont="1" applyBorder="1"/>
    <xf numFmtId="0" fontId="40" fillId="0" borderId="8" xfId="0" applyFont="1" applyBorder="1"/>
    <xf numFmtId="0" fontId="14" fillId="0" borderId="7" xfId="0" applyFont="1" applyBorder="1"/>
    <xf numFmtId="0" fontId="15" fillId="0" borderId="8" xfId="0" applyFont="1" applyBorder="1" applyAlignment="1">
      <alignment horizontal="center" vertical="center"/>
    </xf>
    <xf numFmtId="0" fontId="14" fillId="0" borderId="8" xfId="0" applyFont="1" applyBorder="1" applyAlignment="1">
      <alignment horizontal="left" wrapText="1"/>
    </xf>
    <xf numFmtId="164" fontId="14" fillId="0" borderId="8" xfId="0" applyNumberFormat="1" applyFont="1" applyBorder="1" applyAlignment="1">
      <alignment horizontal="center" vertical="center"/>
    </xf>
    <xf numFmtId="0" fontId="1" fillId="0" borderId="8" xfId="42" applyFont="1" applyBorder="1"/>
    <xf numFmtId="0" fontId="0" fillId="5" borderId="0" xfId="0" applyFill="1"/>
    <xf numFmtId="0" fontId="0" fillId="0" borderId="8" xfId="0" applyBorder="1"/>
    <xf numFmtId="0" fontId="0" fillId="5" borderId="8" xfId="0" applyFill="1" applyBorder="1"/>
    <xf numFmtId="0" fontId="41" fillId="0" borderId="8" xfId="0" applyFont="1" applyBorder="1"/>
    <xf numFmtId="0" fontId="16" fillId="0" borderId="0" xfId="42" applyFont="1"/>
    <xf numFmtId="0" fontId="16" fillId="37" borderId="0" xfId="42" applyFont="1" applyFill="1"/>
    <xf numFmtId="2" fontId="11" fillId="0" borderId="0" xfId="0" applyNumberFormat="1" applyFont="1"/>
    <xf numFmtId="0" fontId="11" fillId="0" borderId="0" xfId="0" applyFont="1" applyAlignment="1">
      <alignment wrapText="1"/>
    </xf>
    <xf numFmtId="164" fontId="12" fillId="0" borderId="2" xfId="0" applyNumberFormat="1" applyFont="1" applyBorder="1" applyAlignment="1">
      <alignment horizontal="center" vertical="center"/>
    </xf>
    <xf numFmtId="0" fontId="14" fillId="0" borderId="23" xfId="0" applyFont="1" applyBorder="1"/>
    <xf numFmtId="0" fontId="11" fillId="0" borderId="24" xfId="0" applyFont="1" applyBorder="1"/>
    <xf numFmtId="0" fontId="14" fillId="0" borderId="24" xfId="0" applyFont="1" applyBorder="1"/>
    <xf numFmtId="0" fontId="42" fillId="0" borderId="4" xfId="0" applyFont="1" applyBorder="1"/>
    <xf numFmtId="0" fontId="14" fillId="0" borderId="4" xfId="0" applyFont="1" applyBorder="1" applyAlignment="1">
      <alignment horizontal="center"/>
    </xf>
    <xf numFmtId="0" fontId="43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164" fontId="11" fillId="0" borderId="2" xfId="0" applyNumberFormat="1" applyFont="1" applyBorder="1" applyAlignment="1">
      <alignment horizontal="center" vertical="center" wrapText="1"/>
    </xf>
    <xf numFmtId="165" fontId="11" fillId="0" borderId="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 indent="2"/>
    </xf>
    <xf numFmtId="0" fontId="11" fillId="3" borderId="2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vertical="center" wrapText="1"/>
    </xf>
    <xf numFmtId="164" fontId="11" fillId="3" borderId="2" xfId="0" applyNumberFormat="1" applyFont="1" applyFill="1" applyBorder="1" applyAlignment="1">
      <alignment horizontal="center" vertical="center" wrapText="1"/>
    </xf>
    <xf numFmtId="4" fontId="11" fillId="0" borderId="2" xfId="0" applyNumberFormat="1" applyFont="1" applyBorder="1" applyAlignment="1">
      <alignment horizontal="center" vertical="center" wrapText="1"/>
    </xf>
    <xf numFmtId="1" fontId="11" fillId="0" borderId="2" xfId="0" applyNumberFormat="1" applyFont="1" applyBorder="1" applyAlignment="1">
      <alignment horizontal="center" vertical="center" wrapText="1"/>
    </xf>
    <xf numFmtId="164" fontId="14" fillId="0" borderId="4" xfId="0" applyNumberFormat="1" applyFont="1" applyBorder="1" applyAlignment="1">
      <alignment horizontal="center" vertical="center" wrapText="1"/>
    </xf>
    <xf numFmtId="164" fontId="14" fillId="3" borderId="4" xfId="0" applyNumberFormat="1" applyFont="1" applyFill="1" applyBorder="1" applyAlignment="1">
      <alignment horizontal="center" vertical="center" wrapText="1"/>
    </xf>
    <xf numFmtId="2" fontId="11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164" fontId="11" fillId="0" borderId="2" xfId="0" applyNumberFormat="1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6" xfId="0" applyFont="1" applyBorder="1" applyAlignment="1">
      <alignment vertical="center" wrapText="1"/>
    </xf>
    <xf numFmtId="164" fontId="14" fillId="0" borderId="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 indent="1"/>
    </xf>
    <xf numFmtId="4" fontId="11" fillId="0" borderId="3" xfId="0" applyNumberFormat="1" applyFont="1" applyBorder="1" applyAlignment="1">
      <alignment horizontal="center" vertical="center" wrapText="1"/>
    </xf>
    <xf numFmtId="166" fontId="11" fillId="0" borderId="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 indent="4"/>
    </xf>
    <xf numFmtId="0" fontId="11" fillId="0" borderId="7" xfId="0" applyFont="1" applyBorder="1" applyAlignment="1">
      <alignment vertical="center"/>
    </xf>
    <xf numFmtId="164" fontId="14" fillId="0" borderId="4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 wrapText="1"/>
    </xf>
    <xf numFmtId="164" fontId="12" fillId="0" borderId="0" xfId="0" applyNumberFormat="1" applyFont="1" applyAlignment="1">
      <alignment horizontal="center" vertical="center"/>
    </xf>
    <xf numFmtId="0" fontId="12" fillId="0" borderId="0" xfId="0" applyFont="1"/>
    <xf numFmtId="164" fontId="13" fillId="0" borderId="3" xfId="0" applyNumberFormat="1" applyFont="1" applyBorder="1" applyAlignment="1">
      <alignment horizontal="center" vertical="center" wrapText="1"/>
    </xf>
    <xf numFmtId="164" fontId="11" fillId="0" borderId="3" xfId="0" applyNumberFormat="1" applyFont="1" applyBorder="1" applyAlignment="1">
      <alignment horizontal="center" vertical="center" wrapText="1"/>
    </xf>
    <xf numFmtId="164" fontId="11" fillId="0" borderId="22" xfId="0" applyNumberFormat="1" applyFont="1" applyBorder="1" applyAlignment="1">
      <alignment horizontal="center" vertical="center" wrapText="1"/>
    </xf>
    <xf numFmtId="0" fontId="11" fillId="0" borderId="6" xfId="0" applyFont="1" applyBorder="1"/>
    <xf numFmtId="0" fontId="11" fillId="0" borderId="0" xfId="0" applyFont="1" applyAlignment="1">
      <alignment horizontal="left" vertical="center"/>
    </xf>
    <xf numFmtId="164" fontId="11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" fontId="12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164" fontId="14" fillId="0" borderId="1" xfId="0" applyNumberFormat="1" applyFont="1" applyBorder="1" applyAlignment="1">
      <alignment horizontal="center" vertical="center" wrapText="1"/>
    </xf>
    <xf numFmtId="164" fontId="14" fillId="0" borderId="3" xfId="0" applyNumberFormat="1" applyFont="1" applyBorder="1" applyAlignment="1">
      <alignment horizontal="center" vertical="center" wrapText="1"/>
    </xf>
    <xf numFmtId="164" fontId="14" fillId="0" borderId="1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9" fillId="5" borderId="8" xfId="42" applyFill="1" applyBorder="1" applyAlignment="1">
      <alignment horizontal="center"/>
    </xf>
    <xf numFmtId="0" fontId="2" fillId="5" borderId="18" xfId="42" applyFont="1" applyFill="1" applyBorder="1" applyAlignment="1">
      <alignment horizontal="center" wrapText="1"/>
    </xf>
    <xf numFmtId="0" fontId="2" fillId="5" borderId="19" xfId="42" applyFont="1" applyFill="1" applyBorder="1" applyAlignment="1">
      <alignment horizontal="center" wrapText="1"/>
    </xf>
    <xf numFmtId="0" fontId="2" fillId="5" borderId="20" xfId="42" applyFont="1" applyFill="1" applyBorder="1" applyAlignment="1">
      <alignment horizontal="center" wrapText="1"/>
    </xf>
    <xf numFmtId="0" fontId="9" fillId="5" borderId="18" xfId="42" applyFill="1" applyBorder="1" applyAlignment="1">
      <alignment horizontal="center"/>
    </xf>
    <xf numFmtId="0" fontId="9" fillId="5" borderId="19" xfId="42" applyFill="1" applyBorder="1" applyAlignment="1">
      <alignment horizontal="center"/>
    </xf>
    <xf numFmtId="0" fontId="9" fillId="5" borderId="20" xfId="42" applyFill="1" applyBorder="1" applyAlignment="1">
      <alignment horizont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6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2" xfId="1" xr:uid="{00000000-0005-0000-0000-000025000000}"/>
    <cellStyle name="Normal 3" xfId="42" xr:uid="{00000000-0005-0000-0000-000026000000}"/>
    <cellStyle name="Note 2" xfId="43" xr:uid="{00000000-0005-0000-0000-000027000000}"/>
    <cellStyle name="Output" xfId="11" builtinId="21" customBuiltin="1"/>
    <cellStyle name="Title" xfId="2" builtinId="15" customBuiltin="1"/>
    <cellStyle name="Total" xfId="17" builtinId="25" customBuiltin="1"/>
    <cellStyle name="Warning Text" xfId="15" builtinId="11" customBuiltin="1"/>
  </cellStyles>
  <dxfs count="0"/>
  <tableStyles count="0" defaultTableStyle="TableStyleMedium2" defaultPivotStyle="PivotStyleLight16"/>
  <colors>
    <mruColors>
      <color rgb="FFFF66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308"/>
  <sheetViews>
    <sheetView tabSelected="1" view="pageBreakPreview" zoomScale="120" zoomScaleNormal="120" zoomScaleSheetLayoutView="120" workbookViewId="0">
      <selection activeCell="G47" sqref="G47"/>
    </sheetView>
  </sheetViews>
  <sheetFormatPr defaultColWidth="9" defaultRowHeight="14.25" x14ac:dyDescent="0.2"/>
  <cols>
    <col min="1" max="1" width="0.125" style="8" customWidth="1"/>
    <col min="2" max="2" width="8.125" style="18" customWidth="1"/>
    <col min="3" max="3" width="43.875" style="8" customWidth="1"/>
    <col min="4" max="4" width="8.625" style="9" bestFit="1" customWidth="1"/>
    <col min="5" max="5" width="13.75" style="9" customWidth="1"/>
    <col min="6" max="6" width="11.875" style="120" customWidth="1"/>
    <col min="7" max="7" width="12.375" style="10" customWidth="1"/>
    <col min="8" max="8" width="20.875" style="8" customWidth="1"/>
    <col min="9" max="9" width="15" style="8" bestFit="1" customWidth="1"/>
    <col min="10" max="10" width="14.125" style="8" bestFit="1" customWidth="1"/>
    <col min="11" max="16384" width="9" style="8"/>
  </cols>
  <sheetData>
    <row r="1" spans="2:7" x14ac:dyDescent="0.2">
      <c r="B1" s="91" t="s">
        <v>323</v>
      </c>
    </row>
    <row r="2" spans="2:7" ht="15" thickBot="1" x14ac:dyDescent="0.25">
      <c r="B2" s="130" t="s">
        <v>320</v>
      </c>
      <c r="C2" s="130"/>
      <c r="D2" s="130"/>
      <c r="E2" s="130"/>
      <c r="F2" s="130"/>
      <c r="G2" s="130"/>
    </row>
    <row r="3" spans="2:7" s="11" customFormat="1" ht="31.7" customHeight="1" x14ac:dyDescent="0.25">
      <c r="B3" s="135" t="s">
        <v>0</v>
      </c>
      <c r="C3" s="135" t="s">
        <v>1</v>
      </c>
      <c r="D3" s="135" t="s">
        <v>2</v>
      </c>
      <c r="E3" s="135" t="s">
        <v>3</v>
      </c>
      <c r="F3" s="131" t="s">
        <v>4</v>
      </c>
      <c r="G3" s="133" t="s">
        <v>5</v>
      </c>
    </row>
    <row r="4" spans="2:7" s="11" customFormat="1" ht="14.1" customHeight="1" thickBot="1" x14ac:dyDescent="0.3">
      <c r="B4" s="136"/>
      <c r="C4" s="136"/>
      <c r="D4" s="136"/>
      <c r="E4" s="136"/>
      <c r="F4" s="132"/>
      <c r="G4" s="134"/>
    </row>
    <row r="5" spans="2:7" ht="30" x14ac:dyDescent="0.2">
      <c r="B5" s="92">
        <v>1200</v>
      </c>
      <c r="C5" s="93" t="s">
        <v>6</v>
      </c>
      <c r="D5" s="94"/>
      <c r="E5" s="94"/>
      <c r="F5" s="1"/>
      <c r="G5" s="95"/>
    </row>
    <row r="6" spans="2:7" ht="24" customHeight="1" x14ac:dyDescent="0.2">
      <c r="B6" s="92" t="s">
        <v>328</v>
      </c>
      <c r="C6" s="96" t="s">
        <v>7</v>
      </c>
      <c r="D6" s="92" t="s">
        <v>8</v>
      </c>
      <c r="E6" s="92">
        <v>20</v>
      </c>
      <c r="F6" s="4"/>
      <c r="G6" s="97"/>
    </row>
    <row r="7" spans="2:7" ht="28.5" x14ac:dyDescent="0.2">
      <c r="B7" s="92" t="s">
        <v>329</v>
      </c>
      <c r="C7" s="96" t="s">
        <v>9</v>
      </c>
      <c r="D7" s="92" t="s">
        <v>20</v>
      </c>
      <c r="E7" s="92">
        <v>1</v>
      </c>
      <c r="F7" s="4"/>
      <c r="G7" s="97"/>
    </row>
    <row r="8" spans="2:7" x14ac:dyDescent="0.2">
      <c r="B8" s="92" t="s">
        <v>10</v>
      </c>
      <c r="C8" s="96" t="s">
        <v>11</v>
      </c>
      <c r="D8" s="92" t="s">
        <v>12</v>
      </c>
      <c r="E8" s="98"/>
      <c r="F8" s="20"/>
      <c r="G8" s="97"/>
    </row>
    <row r="9" spans="2:7" ht="28.5" x14ac:dyDescent="0.2">
      <c r="B9" s="92" t="s">
        <v>330</v>
      </c>
      <c r="C9" s="96" t="s">
        <v>13</v>
      </c>
      <c r="D9" s="92" t="s">
        <v>14</v>
      </c>
      <c r="E9" s="98"/>
      <c r="F9" s="4"/>
      <c r="G9" s="97"/>
    </row>
    <row r="10" spans="2:7" x14ac:dyDescent="0.2">
      <c r="B10" s="92" t="s">
        <v>15</v>
      </c>
      <c r="C10" s="96" t="s">
        <v>16</v>
      </c>
      <c r="D10" s="92"/>
      <c r="E10" s="92"/>
      <c r="F10" s="4"/>
      <c r="G10" s="97"/>
    </row>
    <row r="11" spans="2:7" ht="28.5" x14ac:dyDescent="0.2">
      <c r="B11" s="92"/>
      <c r="C11" s="113" t="s">
        <v>319</v>
      </c>
      <c r="D11" s="92" t="s">
        <v>17</v>
      </c>
      <c r="E11" s="92">
        <v>9</v>
      </c>
      <c r="F11" s="4"/>
      <c r="G11" s="97"/>
    </row>
    <row r="12" spans="2:7" ht="28.5" x14ac:dyDescent="0.2">
      <c r="B12" s="100" t="s">
        <v>18</v>
      </c>
      <c r="C12" s="101" t="s">
        <v>19</v>
      </c>
      <c r="D12" s="100" t="s">
        <v>20</v>
      </c>
      <c r="E12" s="100">
        <v>1</v>
      </c>
      <c r="F12" s="43"/>
      <c r="G12" s="102"/>
    </row>
    <row r="13" spans="2:7" ht="42.75" x14ac:dyDescent="0.2">
      <c r="B13" s="92" t="s">
        <v>21</v>
      </c>
      <c r="C13" s="96" t="s">
        <v>22</v>
      </c>
      <c r="D13" s="92"/>
      <c r="E13" s="92"/>
      <c r="F13" s="4"/>
      <c r="G13" s="97"/>
    </row>
    <row r="14" spans="2:7" ht="42.75" x14ac:dyDescent="0.2">
      <c r="B14" s="103"/>
      <c r="C14" s="99" t="s">
        <v>24</v>
      </c>
      <c r="D14" s="92" t="s">
        <v>34</v>
      </c>
      <c r="E14" s="92">
        <v>1</v>
      </c>
      <c r="F14" s="4">
        <v>200000</v>
      </c>
      <c r="G14" s="97"/>
    </row>
    <row r="15" spans="2:7" s="15" customFormat="1" x14ac:dyDescent="0.2">
      <c r="B15" s="103"/>
      <c r="C15" s="99" t="s">
        <v>26</v>
      </c>
      <c r="D15" s="92" t="s">
        <v>12</v>
      </c>
      <c r="E15" s="104">
        <f>F14</f>
        <v>200000</v>
      </c>
      <c r="F15" s="20"/>
      <c r="G15" s="97"/>
    </row>
    <row r="16" spans="2:7" x14ac:dyDescent="0.2">
      <c r="B16" s="92" t="s">
        <v>27</v>
      </c>
      <c r="C16" s="96" t="s">
        <v>28</v>
      </c>
      <c r="D16" s="92"/>
      <c r="E16" s="92"/>
      <c r="F16" s="4"/>
      <c r="G16" s="97"/>
    </row>
    <row r="17" spans="2:10" x14ac:dyDescent="0.2">
      <c r="B17" s="92"/>
      <c r="C17" s="96" t="s">
        <v>29</v>
      </c>
      <c r="D17" s="92" t="s">
        <v>30</v>
      </c>
      <c r="E17" s="92">
        <v>2.1</v>
      </c>
      <c r="F17" s="4"/>
      <c r="G17" s="97"/>
    </row>
    <row r="18" spans="2:10" x14ac:dyDescent="0.2">
      <c r="B18" s="92"/>
      <c r="C18" s="96" t="s">
        <v>31</v>
      </c>
      <c r="D18" s="92" t="s">
        <v>30</v>
      </c>
      <c r="E18" s="92">
        <v>2.1</v>
      </c>
      <c r="F18" s="4"/>
      <c r="G18" s="97"/>
    </row>
    <row r="19" spans="2:10" ht="28.5" x14ac:dyDescent="0.2">
      <c r="B19" s="92" t="s">
        <v>32</v>
      </c>
      <c r="C19" s="96" t="s">
        <v>33</v>
      </c>
      <c r="D19" s="92" t="s">
        <v>34</v>
      </c>
      <c r="E19" s="92">
        <v>1</v>
      </c>
      <c r="F19" s="4"/>
      <c r="G19" s="97"/>
    </row>
    <row r="20" spans="2:10" x14ac:dyDescent="0.2">
      <c r="B20" s="92"/>
      <c r="C20" s="96" t="s">
        <v>35</v>
      </c>
      <c r="D20" s="92" t="s">
        <v>12</v>
      </c>
      <c r="E20" s="97"/>
      <c r="F20" s="20"/>
      <c r="G20" s="97"/>
    </row>
    <row r="21" spans="2:10" x14ac:dyDescent="0.2">
      <c r="B21" s="100" t="s">
        <v>36</v>
      </c>
      <c r="C21" s="101" t="s">
        <v>37</v>
      </c>
      <c r="D21" s="100" t="s">
        <v>8</v>
      </c>
      <c r="E21" s="100">
        <v>1</v>
      </c>
      <c r="F21" s="43"/>
      <c r="G21" s="102"/>
    </row>
    <row r="22" spans="2:10" ht="28.5" x14ac:dyDescent="0.2">
      <c r="B22" s="100" t="s">
        <v>38</v>
      </c>
      <c r="C22" s="101" t="s">
        <v>250</v>
      </c>
      <c r="D22" s="100" t="s">
        <v>34</v>
      </c>
      <c r="E22" s="100">
        <v>1</v>
      </c>
      <c r="F22" s="43">
        <v>150000</v>
      </c>
      <c r="G22" s="102"/>
    </row>
    <row r="23" spans="2:10" ht="28.5" x14ac:dyDescent="0.2">
      <c r="B23" s="100" t="s">
        <v>39</v>
      </c>
      <c r="C23" s="101" t="s">
        <v>40</v>
      </c>
      <c r="D23" s="100" t="s">
        <v>34</v>
      </c>
      <c r="E23" s="100">
        <v>1</v>
      </c>
      <c r="F23" s="43">
        <v>150000</v>
      </c>
      <c r="G23" s="102"/>
    </row>
    <row r="24" spans="2:10" ht="28.5" x14ac:dyDescent="0.2">
      <c r="B24" s="100"/>
      <c r="C24" s="101" t="s">
        <v>41</v>
      </c>
      <c r="D24" s="100" t="s">
        <v>20</v>
      </c>
      <c r="E24" s="100">
        <v>1</v>
      </c>
      <c r="F24" s="43"/>
      <c r="G24" s="102"/>
    </row>
    <row r="25" spans="2:10" x14ac:dyDescent="0.2">
      <c r="B25" s="100"/>
      <c r="C25" s="101" t="s">
        <v>331</v>
      </c>
      <c r="D25" s="100" t="s">
        <v>12</v>
      </c>
      <c r="E25" s="102"/>
      <c r="F25" s="43"/>
      <c r="G25" s="102"/>
    </row>
    <row r="26" spans="2:10" ht="28.5" x14ac:dyDescent="0.2">
      <c r="B26" s="100" t="s">
        <v>42</v>
      </c>
      <c r="C26" s="101" t="s">
        <v>333</v>
      </c>
      <c r="D26" s="100" t="s">
        <v>34</v>
      </c>
      <c r="E26" s="100">
        <v>1</v>
      </c>
      <c r="F26" s="43">
        <v>150000</v>
      </c>
      <c r="G26" s="102"/>
    </row>
    <row r="27" spans="2:10" x14ac:dyDescent="0.2">
      <c r="B27" s="100"/>
      <c r="C27" s="101" t="s">
        <v>332</v>
      </c>
      <c r="D27" s="100" t="s">
        <v>12</v>
      </c>
      <c r="E27" s="102">
        <f>F26</f>
        <v>150000</v>
      </c>
      <c r="F27" s="43"/>
      <c r="G27" s="102"/>
    </row>
    <row r="28" spans="2:10" x14ac:dyDescent="0.2">
      <c r="B28" s="100"/>
      <c r="C28" s="101"/>
      <c r="D28" s="100"/>
      <c r="E28" s="102"/>
      <c r="F28" s="43"/>
      <c r="G28" s="102"/>
    </row>
    <row r="29" spans="2:10" ht="28.5" x14ac:dyDescent="0.2">
      <c r="B29" s="92" t="s">
        <v>44</v>
      </c>
      <c r="C29" s="96" t="s">
        <v>45</v>
      </c>
      <c r="D29" s="100" t="s">
        <v>34</v>
      </c>
      <c r="E29" s="92">
        <v>1</v>
      </c>
      <c r="F29" s="4">
        <v>150000</v>
      </c>
      <c r="G29" s="97"/>
    </row>
    <row r="30" spans="2:10" ht="15" thickBot="1" x14ac:dyDescent="0.25">
      <c r="B30" s="103"/>
      <c r="C30" s="96"/>
      <c r="D30" s="92"/>
      <c r="E30" s="97"/>
      <c r="F30" s="20"/>
      <c r="G30" s="97"/>
    </row>
    <row r="31" spans="2:10" ht="27" customHeight="1" thickBot="1" x14ac:dyDescent="0.25">
      <c r="B31" s="103"/>
      <c r="C31" s="96"/>
      <c r="D31" s="92"/>
      <c r="E31" s="92"/>
      <c r="F31" s="5" t="s">
        <v>204</v>
      </c>
      <c r="G31" s="105"/>
      <c r="J31" s="34"/>
    </row>
    <row r="32" spans="2:10" ht="45" x14ac:dyDescent="0.2">
      <c r="B32" s="92">
        <v>1300</v>
      </c>
      <c r="C32" s="93" t="s">
        <v>46</v>
      </c>
      <c r="D32" s="92"/>
      <c r="E32" s="92"/>
      <c r="F32" s="4"/>
      <c r="G32" s="97"/>
    </row>
    <row r="33" spans="2:8" x14ac:dyDescent="0.2">
      <c r="B33" s="92" t="s">
        <v>47</v>
      </c>
      <c r="C33" s="96" t="s">
        <v>48</v>
      </c>
      <c r="D33" s="92" t="s">
        <v>49</v>
      </c>
      <c r="E33" s="128">
        <v>1</v>
      </c>
      <c r="F33" s="129"/>
      <c r="G33" s="127"/>
      <c r="H33" s="83"/>
    </row>
    <row r="34" spans="2:8" x14ac:dyDescent="0.2">
      <c r="B34" s="92"/>
      <c r="C34" s="96" t="s">
        <v>50</v>
      </c>
      <c r="D34" s="92" t="s">
        <v>51</v>
      </c>
      <c r="E34" s="128">
        <v>0</v>
      </c>
      <c r="F34" s="129"/>
      <c r="G34" s="127"/>
    </row>
    <row r="35" spans="2:8" x14ac:dyDescent="0.2">
      <c r="B35" s="92"/>
      <c r="C35" s="96" t="s">
        <v>52</v>
      </c>
      <c r="D35" s="92" t="s">
        <v>51</v>
      </c>
      <c r="E35" s="128">
        <v>0</v>
      </c>
      <c r="F35" s="129"/>
      <c r="G35" s="127"/>
    </row>
    <row r="36" spans="2:8" x14ac:dyDescent="0.2">
      <c r="B36" s="92"/>
      <c r="C36" s="96" t="s">
        <v>53</v>
      </c>
      <c r="D36" s="92" t="s">
        <v>49</v>
      </c>
      <c r="E36" s="128">
        <v>0</v>
      </c>
      <c r="F36" s="129"/>
      <c r="G36" s="127"/>
    </row>
    <row r="37" spans="2:8" ht="15" thickBot="1" x14ac:dyDescent="0.25">
      <c r="B37" s="92"/>
      <c r="C37" s="96"/>
      <c r="D37" s="92"/>
      <c r="E37" s="92"/>
      <c r="F37" s="3"/>
      <c r="G37" s="97"/>
    </row>
    <row r="38" spans="2:8" ht="26.25" thickBot="1" x14ac:dyDescent="0.25">
      <c r="B38" s="110"/>
      <c r="C38" s="111"/>
      <c r="D38" s="110"/>
      <c r="E38" s="110"/>
      <c r="F38" s="44" t="s">
        <v>204</v>
      </c>
      <c r="G38" s="106"/>
    </row>
    <row r="39" spans="2:8" x14ac:dyDescent="0.2">
      <c r="B39" s="92"/>
      <c r="C39" s="96"/>
      <c r="D39" s="92"/>
      <c r="E39" s="92"/>
      <c r="F39" s="3"/>
      <c r="G39" s="97"/>
    </row>
    <row r="40" spans="2:8" ht="30" x14ac:dyDescent="0.2">
      <c r="B40" s="92">
        <v>1500</v>
      </c>
      <c r="C40" s="93" t="s">
        <v>54</v>
      </c>
      <c r="D40" s="92"/>
      <c r="E40" s="92"/>
      <c r="F40" s="4"/>
      <c r="G40" s="97"/>
    </row>
    <row r="41" spans="2:8" ht="28.5" x14ac:dyDescent="0.2">
      <c r="B41" s="92" t="s">
        <v>55</v>
      </c>
      <c r="C41" s="96" t="s">
        <v>56</v>
      </c>
      <c r="D41" s="92" t="s">
        <v>30</v>
      </c>
      <c r="E41" s="107">
        <v>2.1</v>
      </c>
      <c r="F41" s="4"/>
      <c r="G41" s="97"/>
    </row>
    <row r="42" spans="2:8" x14ac:dyDescent="0.2">
      <c r="B42" s="92" t="s">
        <v>57</v>
      </c>
      <c r="C42" s="96" t="s">
        <v>58</v>
      </c>
      <c r="D42" s="92"/>
      <c r="E42" s="92" t="s">
        <v>244</v>
      </c>
      <c r="F42" s="4"/>
      <c r="G42" s="97"/>
    </row>
    <row r="43" spans="2:8" x14ac:dyDescent="0.2">
      <c r="B43" s="92"/>
      <c r="C43" s="96" t="s">
        <v>59</v>
      </c>
      <c r="D43" s="92" t="s">
        <v>23</v>
      </c>
      <c r="E43" s="92">
        <v>360</v>
      </c>
      <c r="F43" s="4"/>
      <c r="G43" s="97"/>
    </row>
    <row r="44" spans="2:8" x14ac:dyDescent="0.2">
      <c r="B44" s="92"/>
      <c r="C44" s="96" t="s">
        <v>60</v>
      </c>
      <c r="D44" s="92" t="s">
        <v>8</v>
      </c>
      <c r="E44" s="92">
        <v>4</v>
      </c>
      <c r="F44" s="4"/>
      <c r="G44" s="97"/>
    </row>
    <row r="45" spans="2:8" x14ac:dyDescent="0.2">
      <c r="B45" s="92"/>
      <c r="C45" s="96" t="s">
        <v>61</v>
      </c>
      <c r="D45" s="92" t="s">
        <v>8</v>
      </c>
      <c r="E45" s="92">
        <v>12</v>
      </c>
      <c r="F45" s="4"/>
      <c r="G45" s="97"/>
    </row>
    <row r="46" spans="2:8" x14ac:dyDescent="0.2">
      <c r="B46" s="92"/>
      <c r="C46" s="96" t="s">
        <v>62</v>
      </c>
      <c r="D46" s="92" t="s">
        <v>8</v>
      </c>
      <c r="E46" s="92">
        <v>12</v>
      </c>
      <c r="F46" s="4"/>
      <c r="G46" s="97"/>
    </row>
    <row r="47" spans="2:8" x14ac:dyDescent="0.2">
      <c r="B47" s="92"/>
      <c r="C47" s="96" t="s">
        <v>63</v>
      </c>
      <c r="D47" s="92" t="s">
        <v>8</v>
      </c>
      <c r="E47" s="92">
        <v>12</v>
      </c>
      <c r="F47" s="4"/>
      <c r="G47" s="97"/>
    </row>
    <row r="48" spans="2:8" x14ac:dyDescent="0.2">
      <c r="B48" s="92"/>
      <c r="C48" s="96" t="s">
        <v>64</v>
      </c>
      <c r="D48" s="92" t="s">
        <v>65</v>
      </c>
      <c r="E48" s="92">
        <v>14</v>
      </c>
      <c r="F48" s="4"/>
      <c r="G48" s="97"/>
    </row>
    <row r="49" spans="2:7" x14ac:dyDescent="0.2">
      <c r="B49" s="128"/>
      <c r="C49" s="96" t="s">
        <v>66</v>
      </c>
      <c r="D49" s="108"/>
      <c r="E49" s="92"/>
      <c r="F49" s="21"/>
      <c r="G49" s="97"/>
    </row>
    <row r="50" spans="2:7" x14ac:dyDescent="0.2">
      <c r="B50" s="128"/>
      <c r="C50" s="96" t="s">
        <v>67</v>
      </c>
      <c r="D50" s="108"/>
      <c r="E50" s="92"/>
      <c r="F50" s="21"/>
      <c r="G50" s="97"/>
    </row>
    <row r="51" spans="2:7" x14ac:dyDescent="0.2">
      <c r="B51" s="92"/>
      <c r="C51" s="96" t="s">
        <v>68</v>
      </c>
      <c r="D51" s="92" t="s">
        <v>8</v>
      </c>
      <c r="E51" s="92">
        <v>14</v>
      </c>
      <c r="F51" s="4"/>
      <c r="G51" s="97"/>
    </row>
    <row r="52" spans="2:7" x14ac:dyDescent="0.2">
      <c r="B52" s="92"/>
      <c r="C52" s="96" t="s">
        <v>69</v>
      </c>
      <c r="D52" s="92" t="s">
        <v>8</v>
      </c>
      <c r="E52" s="92">
        <v>8</v>
      </c>
      <c r="F52" s="4"/>
      <c r="G52" s="97"/>
    </row>
    <row r="53" spans="2:7" x14ac:dyDescent="0.2">
      <c r="B53" s="92"/>
      <c r="C53" s="96" t="s">
        <v>70</v>
      </c>
      <c r="D53" s="92" t="s">
        <v>8</v>
      </c>
      <c r="E53" s="92">
        <v>40</v>
      </c>
      <c r="F53" s="4"/>
      <c r="G53" s="97"/>
    </row>
    <row r="54" spans="2:7" x14ac:dyDescent="0.2">
      <c r="B54" s="92"/>
      <c r="C54" s="13" t="s">
        <v>334</v>
      </c>
      <c r="D54" s="7"/>
      <c r="E54" s="92"/>
      <c r="F54" s="4"/>
      <c r="G54" s="97"/>
    </row>
    <row r="55" spans="2:7" ht="15" thickBot="1" x14ac:dyDescent="0.25">
      <c r="B55" s="92"/>
      <c r="C55" s="13" t="s">
        <v>335</v>
      </c>
      <c r="D55" s="7" t="s">
        <v>34</v>
      </c>
      <c r="E55" s="92">
        <v>1</v>
      </c>
      <c r="F55" s="4">
        <v>50000</v>
      </c>
      <c r="G55" s="97"/>
    </row>
    <row r="56" spans="2:7" ht="26.25" thickBot="1" x14ac:dyDescent="0.25">
      <c r="B56" s="92"/>
      <c r="C56" s="96"/>
      <c r="D56" s="92"/>
      <c r="E56" s="92"/>
      <c r="F56" s="5" t="s">
        <v>204</v>
      </c>
      <c r="G56" s="105"/>
    </row>
    <row r="57" spans="2:7" x14ac:dyDescent="0.2">
      <c r="B57" s="92"/>
      <c r="C57" s="96"/>
      <c r="D57" s="92"/>
      <c r="E57" s="92"/>
      <c r="F57" s="3"/>
      <c r="G57" s="97"/>
    </row>
    <row r="58" spans="2:7" ht="15" x14ac:dyDescent="0.2">
      <c r="B58" s="92">
        <v>1600</v>
      </c>
      <c r="C58" s="93" t="s">
        <v>71</v>
      </c>
      <c r="D58" s="92"/>
      <c r="E58" s="92"/>
      <c r="F58" s="4"/>
      <c r="G58" s="97"/>
    </row>
    <row r="59" spans="2:7" ht="29.25" thickBot="1" x14ac:dyDescent="0.25">
      <c r="B59" s="92" t="s">
        <v>72</v>
      </c>
      <c r="C59" s="96" t="s">
        <v>73</v>
      </c>
      <c r="D59" s="92" t="s">
        <v>74</v>
      </c>
      <c r="E59" s="104">
        <v>11527.5</v>
      </c>
      <c r="F59" s="4"/>
      <c r="G59" s="97"/>
    </row>
    <row r="60" spans="2:7" ht="26.25" thickBot="1" x14ac:dyDescent="0.25">
      <c r="B60" s="92"/>
      <c r="C60" s="96"/>
      <c r="D60" s="92"/>
      <c r="E60" s="92"/>
      <c r="F60" s="5" t="s">
        <v>204</v>
      </c>
      <c r="G60" s="105"/>
    </row>
    <row r="61" spans="2:7" ht="15" x14ac:dyDescent="0.2">
      <c r="B61" s="92"/>
      <c r="C61" s="96"/>
      <c r="D61" s="92"/>
      <c r="E61" s="92"/>
      <c r="F61" s="6"/>
      <c r="G61" s="112"/>
    </row>
    <row r="62" spans="2:7" ht="15" x14ac:dyDescent="0.2">
      <c r="B62" s="92"/>
      <c r="C62" s="96"/>
      <c r="D62" s="92"/>
      <c r="E62" s="92"/>
      <c r="F62" s="6"/>
      <c r="G62" s="112"/>
    </row>
    <row r="63" spans="2:7" ht="15" x14ac:dyDescent="0.2">
      <c r="B63" s="92"/>
      <c r="C63" s="96"/>
      <c r="D63" s="92"/>
      <c r="E63" s="92"/>
      <c r="F63" s="6"/>
      <c r="G63" s="112"/>
    </row>
    <row r="64" spans="2:7" ht="15" x14ac:dyDescent="0.2">
      <c r="B64" s="92"/>
      <c r="C64" s="96"/>
      <c r="D64" s="92"/>
      <c r="E64" s="92"/>
      <c r="F64" s="6"/>
      <c r="G64" s="112"/>
    </row>
    <row r="65" spans="2:7" ht="15" x14ac:dyDescent="0.2">
      <c r="B65" s="92"/>
      <c r="C65" s="96"/>
      <c r="D65" s="92"/>
      <c r="E65" s="92"/>
      <c r="F65" s="6"/>
      <c r="G65" s="112"/>
    </row>
    <row r="66" spans="2:7" ht="15.75" thickBot="1" x14ac:dyDescent="0.25">
      <c r="B66" s="110"/>
      <c r="C66" s="111"/>
      <c r="D66" s="110"/>
      <c r="E66" s="110"/>
      <c r="F66" s="122"/>
      <c r="G66" s="119"/>
    </row>
    <row r="67" spans="2:7" ht="15" x14ac:dyDescent="0.2">
      <c r="B67" s="92">
        <v>1700</v>
      </c>
      <c r="C67" s="93" t="s">
        <v>75</v>
      </c>
      <c r="D67" s="92"/>
      <c r="E67" s="92"/>
      <c r="F67" s="4"/>
      <c r="G67" s="97"/>
    </row>
    <row r="68" spans="2:7" x14ac:dyDescent="0.2">
      <c r="B68" s="92">
        <v>17.010000000000002</v>
      </c>
      <c r="C68" s="96" t="s">
        <v>76</v>
      </c>
      <c r="D68" s="92" t="s">
        <v>65</v>
      </c>
      <c r="E68" s="104">
        <v>18060</v>
      </c>
      <c r="F68" s="4"/>
      <c r="G68" s="97"/>
    </row>
    <row r="69" spans="2:7" ht="28.5" x14ac:dyDescent="0.2">
      <c r="B69" s="92">
        <v>17.02</v>
      </c>
      <c r="C69" s="96" t="s">
        <v>77</v>
      </c>
      <c r="D69" s="92"/>
      <c r="E69" s="92"/>
      <c r="F69" s="4"/>
      <c r="G69" s="97"/>
    </row>
    <row r="70" spans="2:7" ht="15" thickBot="1" x14ac:dyDescent="0.25">
      <c r="B70" s="92"/>
      <c r="C70" s="96" t="s">
        <v>78</v>
      </c>
      <c r="D70" s="92" t="s">
        <v>8</v>
      </c>
      <c r="E70" s="92">
        <v>5</v>
      </c>
      <c r="F70" s="4"/>
      <c r="G70" s="97"/>
    </row>
    <row r="71" spans="2:7" ht="26.25" thickBot="1" x14ac:dyDescent="0.25">
      <c r="B71" s="92"/>
      <c r="C71" s="96"/>
      <c r="D71" s="92"/>
      <c r="E71" s="98"/>
      <c r="F71" s="5" t="s">
        <v>204</v>
      </c>
      <c r="G71" s="105"/>
    </row>
    <row r="72" spans="2:7" ht="15" x14ac:dyDescent="0.2">
      <c r="B72" s="92">
        <v>2100</v>
      </c>
      <c r="C72" s="93" t="s">
        <v>82</v>
      </c>
      <c r="D72" s="92"/>
      <c r="E72" s="92"/>
      <c r="F72" s="4"/>
      <c r="G72" s="97"/>
    </row>
    <row r="73" spans="2:7" x14ac:dyDescent="0.2">
      <c r="B73" s="92">
        <v>21.01</v>
      </c>
      <c r="C73" s="96" t="s">
        <v>83</v>
      </c>
      <c r="D73" s="92"/>
      <c r="E73" s="92"/>
      <c r="F73" s="4"/>
      <c r="G73" s="97"/>
    </row>
    <row r="74" spans="2:7" x14ac:dyDescent="0.2">
      <c r="B74" s="128"/>
      <c r="C74" s="96" t="s">
        <v>84</v>
      </c>
      <c r="D74" s="128"/>
      <c r="E74" s="128"/>
      <c r="F74" s="21"/>
      <c r="G74" s="127"/>
    </row>
    <row r="75" spans="2:7" x14ac:dyDescent="0.2">
      <c r="B75" s="128"/>
      <c r="C75" s="96" t="s">
        <v>85</v>
      </c>
      <c r="D75" s="128"/>
      <c r="E75" s="128"/>
      <c r="F75" s="21"/>
      <c r="G75" s="127"/>
    </row>
    <row r="76" spans="2:7" x14ac:dyDescent="0.2">
      <c r="B76" s="128"/>
      <c r="C76" s="96" t="s">
        <v>86</v>
      </c>
      <c r="D76" s="128"/>
      <c r="E76" s="128"/>
      <c r="F76" s="21"/>
      <c r="G76" s="127"/>
    </row>
    <row r="77" spans="2:7" x14ac:dyDescent="0.2">
      <c r="B77" s="92"/>
      <c r="C77" s="96" t="s">
        <v>87</v>
      </c>
      <c r="D77" s="92" t="s">
        <v>43</v>
      </c>
      <c r="E77" s="92">
        <v>2040</v>
      </c>
      <c r="F77" s="4"/>
      <c r="G77" s="97"/>
    </row>
    <row r="78" spans="2:7" x14ac:dyDescent="0.2">
      <c r="B78" s="92"/>
      <c r="C78" s="96"/>
      <c r="D78" s="92"/>
      <c r="E78" s="92"/>
      <c r="F78" s="4"/>
      <c r="G78" s="97"/>
    </row>
    <row r="79" spans="2:7" x14ac:dyDescent="0.2">
      <c r="B79" s="92"/>
      <c r="C79" s="96"/>
      <c r="D79" s="92"/>
      <c r="E79" s="92"/>
      <c r="F79" s="4"/>
      <c r="G79" s="97"/>
    </row>
    <row r="80" spans="2:7" x14ac:dyDescent="0.2">
      <c r="B80" s="92"/>
      <c r="C80" s="96"/>
      <c r="D80" s="92"/>
      <c r="E80" s="92"/>
      <c r="F80" s="4"/>
      <c r="G80" s="97"/>
    </row>
    <row r="81" spans="2:7" ht="15" thickBot="1" x14ac:dyDescent="0.25">
      <c r="B81" s="92"/>
      <c r="C81" s="96"/>
      <c r="D81" s="92"/>
      <c r="E81" s="92"/>
      <c r="F81" s="4"/>
      <c r="G81" s="97"/>
    </row>
    <row r="82" spans="2:7" s="14" customFormat="1" ht="26.25" thickBot="1" x14ac:dyDescent="0.25">
      <c r="B82" s="110"/>
      <c r="C82" s="111"/>
      <c r="D82" s="110"/>
      <c r="E82" s="110"/>
      <c r="F82" s="5" t="s">
        <v>204</v>
      </c>
      <c r="G82" s="105"/>
    </row>
    <row r="83" spans="2:7" s="14" customFormat="1" ht="27" customHeight="1" x14ac:dyDescent="0.2">
      <c r="B83" s="92"/>
      <c r="C83" s="96"/>
      <c r="D83" s="92"/>
      <c r="E83" s="92"/>
      <c r="F83" s="4"/>
      <c r="G83" s="124"/>
    </row>
    <row r="84" spans="2:7" ht="60" x14ac:dyDescent="0.2">
      <c r="B84" s="92">
        <v>2300</v>
      </c>
      <c r="C84" s="93" t="s">
        <v>93</v>
      </c>
      <c r="D84" s="92"/>
      <c r="E84" s="92"/>
      <c r="F84" s="4"/>
      <c r="G84" s="97"/>
    </row>
    <row r="85" spans="2:7" x14ac:dyDescent="0.2">
      <c r="B85" s="92">
        <v>23.01</v>
      </c>
      <c r="C85" s="96" t="s">
        <v>94</v>
      </c>
      <c r="D85" s="92"/>
      <c r="E85" s="92"/>
      <c r="F85" s="4"/>
      <c r="G85" s="97"/>
    </row>
    <row r="86" spans="2:7" x14ac:dyDescent="0.2">
      <c r="B86" s="92"/>
      <c r="C86" s="96" t="s">
        <v>95</v>
      </c>
      <c r="D86" s="92"/>
      <c r="E86" s="92"/>
      <c r="F86" s="4"/>
      <c r="G86" s="97"/>
    </row>
    <row r="87" spans="2:7" x14ac:dyDescent="0.2">
      <c r="B87" s="92"/>
      <c r="C87" s="96" t="s">
        <v>96</v>
      </c>
      <c r="D87" s="92" t="s">
        <v>79</v>
      </c>
      <c r="E87" s="92">
        <v>4200</v>
      </c>
      <c r="F87" s="4"/>
      <c r="G87" s="97"/>
    </row>
    <row r="88" spans="2:7" ht="28.5" x14ac:dyDescent="0.2">
      <c r="B88" s="92">
        <v>23.07</v>
      </c>
      <c r="C88" s="96" t="s">
        <v>97</v>
      </c>
      <c r="D88" s="92"/>
      <c r="E88" s="92"/>
      <c r="F88" s="4"/>
      <c r="G88" s="97"/>
    </row>
    <row r="89" spans="2:7" x14ac:dyDescent="0.2">
      <c r="B89" s="92"/>
      <c r="C89" s="96" t="s">
        <v>98</v>
      </c>
      <c r="D89" s="92" t="s">
        <v>65</v>
      </c>
      <c r="E89" s="92">
        <v>1320</v>
      </c>
      <c r="F89" s="4"/>
      <c r="G89" s="97"/>
    </row>
    <row r="90" spans="2:7" x14ac:dyDescent="0.2">
      <c r="B90" s="92"/>
      <c r="C90" s="101" t="s">
        <v>99</v>
      </c>
      <c r="D90" s="100" t="s">
        <v>65</v>
      </c>
      <c r="E90" s="100"/>
      <c r="F90" s="4"/>
      <c r="G90" s="97"/>
    </row>
    <row r="91" spans="2:7" x14ac:dyDescent="0.2">
      <c r="B91" s="92">
        <v>23.08</v>
      </c>
      <c r="C91" s="101" t="s">
        <v>100</v>
      </c>
      <c r="D91" s="100"/>
      <c r="E91" s="100"/>
      <c r="F91" s="4"/>
      <c r="G91" s="97"/>
    </row>
    <row r="92" spans="2:7" x14ac:dyDescent="0.2">
      <c r="B92" s="128"/>
      <c r="C92" s="101" t="s">
        <v>101</v>
      </c>
      <c r="D92" s="137"/>
      <c r="E92" s="137"/>
      <c r="F92" s="4"/>
      <c r="G92" s="97"/>
    </row>
    <row r="93" spans="2:7" x14ac:dyDescent="0.2">
      <c r="B93" s="128"/>
      <c r="C93" s="101" t="s">
        <v>102</v>
      </c>
      <c r="D93" s="137"/>
      <c r="E93" s="137"/>
      <c r="F93" s="4"/>
      <c r="G93" s="97"/>
    </row>
    <row r="94" spans="2:7" x14ac:dyDescent="0.2">
      <c r="B94" s="92"/>
      <c r="C94" s="96" t="s">
        <v>103</v>
      </c>
      <c r="D94" s="92"/>
      <c r="E94" s="92"/>
      <c r="F94" s="4"/>
      <c r="G94" s="97"/>
    </row>
    <row r="95" spans="2:7" x14ac:dyDescent="0.2">
      <c r="B95" s="92"/>
      <c r="C95" s="96" t="s">
        <v>104</v>
      </c>
      <c r="D95" s="92" t="s">
        <v>43</v>
      </c>
      <c r="E95" s="92">
        <v>264</v>
      </c>
      <c r="F95" s="4"/>
      <c r="G95" s="97"/>
    </row>
    <row r="96" spans="2:7" ht="28.5" x14ac:dyDescent="0.2">
      <c r="B96" s="92">
        <v>23.09</v>
      </c>
      <c r="C96" s="96" t="s">
        <v>105</v>
      </c>
      <c r="D96" s="92"/>
      <c r="E96" s="92"/>
      <c r="F96" s="4"/>
      <c r="G96" s="97"/>
    </row>
    <row r="97" spans="2:7" x14ac:dyDescent="0.2">
      <c r="B97" s="92"/>
      <c r="C97" s="101" t="s">
        <v>106</v>
      </c>
      <c r="D97" s="100" t="s">
        <v>65</v>
      </c>
      <c r="E97" s="100">
        <v>264</v>
      </c>
      <c r="F97" s="4"/>
      <c r="G97" s="97"/>
    </row>
    <row r="98" spans="2:7" ht="27" customHeight="1" x14ac:dyDescent="0.2">
      <c r="B98" s="92">
        <v>23.1</v>
      </c>
      <c r="C98" s="96" t="s">
        <v>107</v>
      </c>
      <c r="D98" s="92"/>
      <c r="E98" s="92"/>
      <c r="F98" s="4"/>
      <c r="G98" s="97"/>
    </row>
    <row r="99" spans="2:7" x14ac:dyDescent="0.2">
      <c r="B99" s="92"/>
      <c r="C99" s="96" t="s">
        <v>108</v>
      </c>
      <c r="D99" s="92" t="s">
        <v>79</v>
      </c>
      <c r="E99" s="92">
        <v>1320</v>
      </c>
      <c r="F99" s="4"/>
      <c r="G99" s="97"/>
    </row>
    <row r="100" spans="2:7" x14ac:dyDescent="0.2">
      <c r="B100" s="103"/>
      <c r="C100" s="101" t="s">
        <v>90</v>
      </c>
      <c r="D100" s="100" t="s">
        <v>91</v>
      </c>
      <c r="E100" s="100">
        <v>10428</v>
      </c>
      <c r="F100" s="4"/>
      <c r="G100" s="97"/>
    </row>
    <row r="101" spans="2:7" x14ac:dyDescent="0.2">
      <c r="B101" s="92"/>
      <c r="C101" s="96"/>
      <c r="D101" s="92"/>
      <c r="E101" s="92"/>
      <c r="F101" s="4"/>
      <c r="G101" s="97"/>
    </row>
    <row r="102" spans="2:7" ht="15" x14ac:dyDescent="0.2">
      <c r="B102" s="92">
        <v>3300</v>
      </c>
      <c r="C102" s="93" t="s">
        <v>110</v>
      </c>
      <c r="D102" s="92"/>
      <c r="E102" s="92"/>
      <c r="F102" s="4"/>
      <c r="G102" s="97"/>
    </row>
    <row r="103" spans="2:7" x14ac:dyDescent="0.2">
      <c r="B103" s="92" t="s">
        <v>111</v>
      </c>
      <c r="C103" s="96" t="s">
        <v>112</v>
      </c>
      <c r="D103" s="92"/>
      <c r="E103" s="92"/>
      <c r="F103" s="4"/>
      <c r="G103" s="97"/>
    </row>
    <row r="104" spans="2:7" x14ac:dyDescent="0.2">
      <c r="B104" s="128"/>
      <c r="C104" s="96" t="s">
        <v>113</v>
      </c>
      <c r="D104" s="128"/>
      <c r="E104" s="128"/>
      <c r="F104" s="4"/>
      <c r="G104" s="97"/>
    </row>
    <row r="105" spans="2:7" x14ac:dyDescent="0.2">
      <c r="B105" s="128"/>
      <c r="C105" s="96" t="s">
        <v>114</v>
      </c>
      <c r="D105" s="128"/>
      <c r="E105" s="128"/>
      <c r="F105" s="4"/>
      <c r="G105" s="97"/>
    </row>
    <row r="106" spans="2:7" x14ac:dyDescent="0.2">
      <c r="B106" s="92"/>
      <c r="C106" s="96" t="s">
        <v>115</v>
      </c>
      <c r="D106" s="92" t="s">
        <v>43</v>
      </c>
      <c r="E106" s="104">
        <v>2173.5</v>
      </c>
      <c r="F106" s="4"/>
      <c r="G106" s="97"/>
    </row>
    <row r="107" spans="2:7" x14ac:dyDescent="0.2">
      <c r="B107" s="92"/>
      <c r="C107" s="96" t="s">
        <v>116</v>
      </c>
      <c r="D107" s="92" t="s">
        <v>43</v>
      </c>
      <c r="E107" s="92">
        <v>3162</v>
      </c>
      <c r="F107" s="4"/>
      <c r="G107" s="97"/>
    </row>
    <row r="108" spans="2:7" x14ac:dyDescent="0.2">
      <c r="B108" s="92"/>
      <c r="C108" s="96" t="s">
        <v>117</v>
      </c>
      <c r="D108" s="92" t="s">
        <v>43</v>
      </c>
      <c r="E108" s="104">
        <v>151.19999999999999</v>
      </c>
      <c r="F108" s="4"/>
      <c r="G108" s="97"/>
    </row>
    <row r="109" spans="2:7" ht="28.5" x14ac:dyDescent="0.2">
      <c r="B109" s="92">
        <v>33.03</v>
      </c>
      <c r="C109" s="96" t="s">
        <v>118</v>
      </c>
      <c r="D109" s="92"/>
      <c r="E109" s="92"/>
      <c r="F109" s="4"/>
      <c r="G109" s="97"/>
    </row>
    <row r="110" spans="2:7" x14ac:dyDescent="0.2">
      <c r="B110" s="92"/>
      <c r="C110" s="96" t="s">
        <v>119</v>
      </c>
      <c r="D110" s="92" t="s">
        <v>43</v>
      </c>
      <c r="E110" s="104">
        <v>5335.5</v>
      </c>
      <c r="F110" s="4"/>
      <c r="G110" s="97"/>
    </row>
    <row r="111" spans="2:7" x14ac:dyDescent="0.2">
      <c r="B111" s="92"/>
      <c r="C111" s="96" t="s">
        <v>120</v>
      </c>
      <c r="D111" s="92" t="s">
        <v>43</v>
      </c>
      <c r="E111" s="104">
        <v>1333.875</v>
      </c>
      <c r="F111" s="4"/>
      <c r="G111" s="97"/>
    </row>
    <row r="112" spans="2:7" x14ac:dyDescent="0.2">
      <c r="B112" s="92"/>
      <c r="C112" s="96" t="s">
        <v>121</v>
      </c>
      <c r="D112" s="92" t="s">
        <v>43</v>
      </c>
      <c r="E112" s="104">
        <v>533.55000000000007</v>
      </c>
      <c r="F112" s="4"/>
      <c r="G112" s="97"/>
    </row>
    <row r="113" spans="2:7" ht="28.5" x14ac:dyDescent="0.2">
      <c r="B113" s="92">
        <v>33.1</v>
      </c>
      <c r="C113" s="96" t="s">
        <v>124</v>
      </c>
      <c r="D113" s="92"/>
      <c r="E113" s="92"/>
      <c r="F113" s="4"/>
      <c r="G113" s="97"/>
    </row>
    <row r="114" spans="2:7" x14ac:dyDescent="0.2">
      <c r="B114" s="92"/>
      <c r="C114" s="96" t="s">
        <v>125</v>
      </c>
      <c r="D114" s="92" t="s">
        <v>43</v>
      </c>
      <c r="E114" s="92">
        <v>2079</v>
      </c>
      <c r="F114" s="4"/>
      <c r="G114" s="97"/>
    </row>
    <row r="115" spans="2:7" ht="28.5" x14ac:dyDescent="0.2">
      <c r="B115" s="92">
        <v>33.130000000000003</v>
      </c>
      <c r="C115" s="96" t="s">
        <v>126</v>
      </c>
      <c r="D115" s="92"/>
      <c r="E115" s="92"/>
      <c r="F115" s="4"/>
      <c r="G115" s="97"/>
    </row>
    <row r="116" spans="2:7" x14ac:dyDescent="0.2">
      <c r="B116" s="92"/>
      <c r="C116" s="96" t="s">
        <v>127</v>
      </c>
      <c r="D116" s="92" t="s">
        <v>65</v>
      </c>
      <c r="E116" s="92">
        <v>3756</v>
      </c>
      <c r="F116" s="4"/>
      <c r="G116" s="97"/>
    </row>
    <row r="117" spans="2:7" x14ac:dyDescent="0.2">
      <c r="B117" s="92"/>
      <c r="C117" s="96" t="s">
        <v>128</v>
      </c>
      <c r="D117" s="92" t="s">
        <v>65</v>
      </c>
      <c r="E117" s="92">
        <v>3248</v>
      </c>
      <c r="F117" s="4"/>
      <c r="G117" s="97"/>
    </row>
    <row r="118" spans="2:7" x14ac:dyDescent="0.2">
      <c r="B118" s="92"/>
      <c r="C118" s="96"/>
      <c r="D118" s="92"/>
      <c r="E118" s="92"/>
      <c r="F118" s="4"/>
      <c r="G118" s="97"/>
    </row>
    <row r="119" spans="2:7" ht="15" x14ac:dyDescent="0.2">
      <c r="B119" s="92"/>
      <c r="C119" s="96"/>
      <c r="D119" s="92"/>
      <c r="E119" s="92"/>
      <c r="F119" s="6"/>
      <c r="G119" s="112"/>
    </row>
    <row r="120" spans="2:7" ht="15" x14ac:dyDescent="0.2">
      <c r="B120" s="92"/>
      <c r="C120" s="96"/>
      <c r="D120" s="92"/>
      <c r="E120" s="92"/>
      <c r="F120" s="6"/>
      <c r="G120" s="112"/>
    </row>
    <row r="121" spans="2:7" ht="15" x14ac:dyDescent="0.2">
      <c r="B121" s="92"/>
      <c r="C121" s="96"/>
      <c r="D121" s="92"/>
      <c r="E121" s="92"/>
      <c r="F121" s="6"/>
      <c r="G121" s="112"/>
    </row>
    <row r="122" spans="2:7" x14ac:dyDescent="0.2">
      <c r="B122" s="92"/>
      <c r="C122" s="96"/>
      <c r="D122" s="92"/>
      <c r="E122" s="92"/>
      <c r="F122" s="4"/>
      <c r="G122" s="97"/>
    </row>
    <row r="123" spans="2:7" ht="15" thickBot="1" x14ac:dyDescent="0.25">
      <c r="B123" s="92"/>
      <c r="C123" s="96"/>
      <c r="D123" s="92"/>
      <c r="E123" s="92"/>
      <c r="F123" s="4"/>
      <c r="G123" s="97"/>
    </row>
    <row r="124" spans="2:7" ht="26.25" thickBot="1" x14ac:dyDescent="0.25">
      <c r="B124" s="110"/>
      <c r="C124" s="111"/>
      <c r="D124" s="110"/>
      <c r="E124" s="110"/>
      <c r="F124" s="5" t="s">
        <v>204</v>
      </c>
      <c r="G124" s="119"/>
    </row>
    <row r="125" spans="2:7" ht="30" x14ac:dyDescent="0.2">
      <c r="B125" s="92">
        <v>3400</v>
      </c>
      <c r="C125" s="93" t="s">
        <v>129</v>
      </c>
      <c r="D125" s="92"/>
      <c r="E125" s="92"/>
      <c r="F125" s="4"/>
      <c r="G125" s="97"/>
    </row>
    <row r="126" spans="2:7" x14ac:dyDescent="0.2">
      <c r="B126" s="128"/>
      <c r="C126" s="96" t="s">
        <v>131</v>
      </c>
      <c r="D126" s="128"/>
      <c r="E126" s="128"/>
      <c r="F126" s="21"/>
      <c r="G126" s="97"/>
    </row>
    <row r="127" spans="2:7" x14ac:dyDescent="0.2">
      <c r="B127" s="128"/>
      <c r="C127" s="96" t="s">
        <v>132</v>
      </c>
      <c r="D127" s="128"/>
      <c r="E127" s="128"/>
      <c r="F127" s="21"/>
      <c r="G127" s="97"/>
    </row>
    <row r="128" spans="2:7" x14ac:dyDescent="0.2">
      <c r="B128" s="128"/>
      <c r="C128" s="96" t="s">
        <v>133</v>
      </c>
      <c r="D128" s="128"/>
      <c r="E128" s="128"/>
      <c r="F128" s="21"/>
      <c r="G128" s="97"/>
    </row>
    <row r="129" spans="2:7" x14ac:dyDescent="0.2">
      <c r="B129" s="92"/>
      <c r="C129" s="96" t="s">
        <v>134</v>
      </c>
      <c r="D129" s="92" t="s">
        <v>43</v>
      </c>
      <c r="E129" s="104">
        <v>1984.5</v>
      </c>
      <c r="F129" s="4"/>
      <c r="G129" s="97"/>
    </row>
    <row r="130" spans="2:7" x14ac:dyDescent="0.2">
      <c r="B130" s="128"/>
      <c r="C130" s="96" t="s">
        <v>135</v>
      </c>
      <c r="D130" s="128"/>
      <c r="E130" s="128"/>
      <c r="F130" s="21"/>
      <c r="G130" s="97"/>
    </row>
    <row r="131" spans="2:7" x14ac:dyDescent="0.2">
      <c r="B131" s="128"/>
      <c r="C131" s="96" t="s">
        <v>133</v>
      </c>
      <c r="D131" s="128"/>
      <c r="E131" s="128"/>
      <c r="F131" s="21"/>
      <c r="G131" s="97"/>
    </row>
    <row r="132" spans="2:7" x14ac:dyDescent="0.2">
      <c r="B132" s="92"/>
      <c r="C132" s="96" t="s">
        <v>130</v>
      </c>
      <c r="D132" s="92" t="s">
        <v>43</v>
      </c>
      <c r="E132" s="92"/>
      <c r="F132" s="4"/>
      <c r="G132" s="97"/>
    </row>
    <row r="133" spans="2:7" x14ac:dyDescent="0.2">
      <c r="B133" s="92"/>
      <c r="C133" s="96" t="s">
        <v>136</v>
      </c>
      <c r="D133" s="92" t="s">
        <v>43</v>
      </c>
      <c r="E133" s="104">
        <v>1984.5</v>
      </c>
      <c r="F133" s="4"/>
      <c r="G133" s="97"/>
    </row>
    <row r="134" spans="2:7" ht="28.5" x14ac:dyDescent="0.2">
      <c r="B134" s="92" t="s">
        <v>137</v>
      </c>
      <c r="C134" s="96" t="s">
        <v>138</v>
      </c>
      <c r="D134" s="92" t="s">
        <v>74</v>
      </c>
      <c r="E134" s="92"/>
      <c r="F134" s="4"/>
      <c r="G134" s="97"/>
    </row>
    <row r="135" spans="2:7" x14ac:dyDescent="0.2">
      <c r="B135" s="92"/>
      <c r="C135" s="96"/>
      <c r="D135" s="92"/>
      <c r="E135" s="92"/>
      <c r="F135" s="4"/>
      <c r="G135" s="97"/>
    </row>
    <row r="136" spans="2:7" ht="28.5" x14ac:dyDescent="0.2">
      <c r="B136" s="92">
        <v>34.020000000000003</v>
      </c>
      <c r="C136" s="96" t="s">
        <v>139</v>
      </c>
      <c r="D136" s="92"/>
      <c r="E136" s="92"/>
      <c r="F136" s="4"/>
      <c r="G136" s="97"/>
    </row>
    <row r="137" spans="2:7" x14ac:dyDescent="0.2">
      <c r="B137" s="92"/>
      <c r="C137" s="96" t="s">
        <v>122</v>
      </c>
      <c r="D137" s="92" t="s">
        <v>43</v>
      </c>
      <c r="E137" s="104">
        <v>496.125</v>
      </c>
      <c r="F137" s="4"/>
      <c r="G137" s="97"/>
    </row>
    <row r="138" spans="2:7" x14ac:dyDescent="0.2">
      <c r="B138" s="92"/>
      <c r="C138" s="96" t="s">
        <v>123</v>
      </c>
      <c r="D138" s="92" t="s">
        <v>43</v>
      </c>
      <c r="E138" s="104">
        <v>198.45000000000002</v>
      </c>
      <c r="F138" s="4"/>
      <c r="G138" s="97"/>
    </row>
    <row r="139" spans="2:7" ht="28.5" x14ac:dyDescent="0.2">
      <c r="B139" s="92" t="s">
        <v>140</v>
      </c>
      <c r="C139" s="96" t="s">
        <v>141</v>
      </c>
      <c r="D139" s="92"/>
      <c r="E139" s="92"/>
      <c r="F139" s="4"/>
      <c r="G139" s="97"/>
    </row>
    <row r="140" spans="2:7" ht="28.5" x14ac:dyDescent="0.2">
      <c r="B140" s="92"/>
      <c r="C140" s="113" t="s">
        <v>142</v>
      </c>
      <c r="D140" s="92"/>
      <c r="E140" s="92"/>
      <c r="F140" s="4"/>
      <c r="G140" s="97"/>
    </row>
    <row r="141" spans="2:7" ht="15" thickBot="1" x14ac:dyDescent="0.25">
      <c r="B141" s="92"/>
      <c r="C141" s="96" t="s">
        <v>143</v>
      </c>
      <c r="D141" s="92" t="s">
        <v>43</v>
      </c>
      <c r="E141" s="104">
        <v>1984.5</v>
      </c>
      <c r="F141" s="4"/>
      <c r="G141" s="97"/>
    </row>
    <row r="142" spans="2:7" ht="26.25" thickBot="1" x14ac:dyDescent="0.25">
      <c r="B142" s="92"/>
      <c r="C142" s="96"/>
      <c r="D142" s="92"/>
      <c r="E142" s="92"/>
      <c r="F142" s="5" t="s">
        <v>204</v>
      </c>
      <c r="G142" s="105"/>
    </row>
    <row r="143" spans="2:7" x14ac:dyDescent="0.2">
      <c r="B143" s="92"/>
      <c r="C143" s="96"/>
      <c r="D143" s="92"/>
      <c r="E143" s="92"/>
      <c r="F143" s="4"/>
      <c r="G143" s="97"/>
    </row>
    <row r="144" spans="2:7" ht="15" x14ac:dyDescent="0.2">
      <c r="B144" s="92">
        <v>3500</v>
      </c>
      <c r="C144" s="93" t="s">
        <v>144</v>
      </c>
      <c r="D144" s="92"/>
      <c r="E144" s="92"/>
      <c r="F144" s="4"/>
      <c r="G144" s="97"/>
    </row>
    <row r="145" spans="2:7" x14ac:dyDescent="0.2">
      <c r="B145" s="92">
        <v>35.020000000000003</v>
      </c>
      <c r="C145" s="96" t="s">
        <v>145</v>
      </c>
      <c r="D145" s="92"/>
      <c r="E145" s="92"/>
      <c r="F145" s="4"/>
      <c r="G145" s="97"/>
    </row>
    <row r="146" spans="2:7" x14ac:dyDescent="0.2">
      <c r="B146" s="92"/>
      <c r="C146" s="96" t="s">
        <v>146</v>
      </c>
      <c r="D146" s="92"/>
      <c r="E146" s="92"/>
      <c r="F146" s="4"/>
      <c r="G146" s="97"/>
    </row>
    <row r="147" spans="2:7" ht="15" thickBot="1" x14ac:dyDescent="0.25">
      <c r="B147" s="92"/>
      <c r="C147" s="96" t="s">
        <v>147</v>
      </c>
      <c r="D147" s="92" t="s">
        <v>89</v>
      </c>
      <c r="E147" s="104">
        <v>93.350879999999989</v>
      </c>
      <c r="F147" s="4"/>
      <c r="G147" s="97"/>
    </row>
    <row r="148" spans="2:7" ht="26.25" thickBot="1" x14ac:dyDescent="0.25">
      <c r="B148" s="92"/>
      <c r="C148" s="96"/>
      <c r="D148" s="92"/>
      <c r="E148" s="104"/>
      <c r="F148" s="5" t="s">
        <v>204</v>
      </c>
      <c r="G148" s="105"/>
    </row>
    <row r="149" spans="2:7" ht="15" x14ac:dyDescent="0.2">
      <c r="B149" s="92">
        <v>5600</v>
      </c>
      <c r="C149" s="93" t="s">
        <v>155</v>
      </c>
      <c r="D149" s="92"/>
      <c r="E149" s="92"/>
      <c r="F149" s="4"/>
      <c r="G149" s="97"/>
    </row>
    <row r="150" spans="2:7" ht="57" x14ac:dyDescent="0.2">
      <c r="B150" s="92">
        <v>56.01</v>
      </c>
      <c r="C150" s="96" t="s">
        <v>156</v>
      </c>
      <c r="D150" s="92"/>
      <c r="E150" s="92"/>
      <c r="F150" s="4"/>
      <c r="G150" s="97"/>
    </row>
    <row r="151" spans="2:7" x14ac:dyDescent="0.2">
      <c r="B151" s="128"/>
      <c r="C151" s="96" t="s">
        <v>157</v>
      </c>
      <c r="D151" s="128"/>
      <c r="E151" s="128"/>
      <c r="F151" s="21"/>
      <c r="G151" s="97"/>
    </row>
    <row r="152" spans="2:7" x14ac:dyDescent="0.2">
      <c r="B152" s="128"/>
      <c r="C152" s="96" t="s">
        <v>158</v>
      </c>
      <c r="D152" s="128"/>
      <c r="E152" s="128"/>
      <c r="F152" s="21"/>
      <c r="G152" s="97"/>
    </row>
    <row r="153" spans="2:7" x14ac:dyDescent="0.2">
      <c r="B153" s="128"/>
      <c r="C153" s="96" t="s">
        <v>159</v>
      </c>
      <c r="D153" s="128"/>
      <c r="E153" s="128"/>
      <c r="F153" s="21"/>
      <c r="G153" s="97"/>
    </row>
    <row r="154" spans="2:7" x14ac:dyDescent="0.2">
      <c r="B154" s="92"/>
      <c r="C154" s="96" t="s">
        <v>160</v>
      </c>
      <c r="D154" s="92" t="s">
        <v>65</v>
      </c>
      <c r="E154" s="92">
        <v>8</v>
      </c>
      <c r="F154" s="4"/>
      <c r="G154" s="97"/>
    </row>
    <row r="155" spans="2:7" x14ac:dyDescent="0.2">
      <c r="B155" s="92">
        <v>56.02</v>
      </c>
      <c r="C155" s="96" t="s">
        <v>161</v>
      </c>
      <c r="D155" s="92"/>
      <c r="E155" s="92"/>
      <c r="F155" s="4"/>
      <c r="G155" s="97"/>
    </row>
    <row r="156" spans="2:7" x14ac:dyDescent="0.2">
      <c r="B156" s="128"/>
      <c r="C156" s="96" t="s">
        <v>162</v>
      </c>
      <c r="D156" s="128"/>
      <c r="E156" s="128"/>
      <c r="F156" s="21"/>
      <c r="G156" s="97"/>
    </row>
    <row r="157" spans="2:7" x14ac:dyDescent="0.2">
      <c r="B157" s="128"/>
      <c r="C157" s="96" t="s">
        <v>163</v>
      </c>
      <c r="D157" s="128"/>
      <c r="E157" s="128"/>
      <c r="F157" s="21"/>
      <c r="G157" s="97"/>
    </row>
    <row r="158" spans="2:7" x14ac:dyDescent="0.2">
      <c r="B158" s="92"/>
      <c r="C158" s="96" t="s">
        <v>164</v>
      </c>
      <c r="D158" s="92" t="s">
        <v>65</v>
      </c>
      <c r="E158" s="92">
        <v>8</v>
      </c>
      <c r="F158" s="4"/>
      <c r="G158" s="97"/>
    </row>
    <row r="159" spans="2:7" ht="28.5" x14ac:dyDescent="0.2">
      <c r="B159" s="92" t="s">
        <v>165</v>
      </c>
      <c r="C159" s="96" t="s">
        <v>166</v>
      </c>
      <c r="D159" s="92"/>
      <c r="E159" s="92"/>
      <c r="F159" s="4"/>
      <c r="G159" s="97"/>
    </row>
    <row r="160" spans="2:7" ht="28.5" x14ac:dyDescent="0.2">
      <c r="B160" s="92">
        <v>56.05</v>
      </c>
      <c r="C160" s="96" t="s">
        <v>167</v>
      </c>
      <c r="D160" s="92" t="s">
        <v>43</v>
      </c>
      <c r="E160" s="92">
        <v>8</v>
      </c>
      <c r="F160" s="4"/>
      <c r="G160" s="97"/>
    </row>
    <row r="161" spans="2:7" x14ac:dyDescent="0.2">
      <c r="B161" s="92"/>
      <c r="C161" s="96"/>
      <c r="D161" s="92"/>
      <c r="E161" s="92"/>
      <c r="F161" s="4"/>
      <c r="G161" s="97"/>
    </row>
    <row r="162" spans="2:7" ht="15" thickBot="1" x14ac:dyDescent="0.25">
      <c r="B162" s="92"/>
      <c r="C162" s="96"/>
      <c r="D162" s="92"/>
      <c r="E162" s="92"/>
      <c r="F162" s="4"/>
      <c r="G162" s="97"/>
    </row>
    <row r="163" spans="2:7" ht="26.25" thickBot="1" x14ac:dyDescent="0.25">
      <c r="B163" s="110"/>
      <c r="C163" s="111"/>
      <c r="D163" s="110"/>
      <c r="E163" s="110"/>
      <c r="F163" s="5" t="s">
        <v>204</v>
      </c>
      <c r="G163" s="123"/>
    </row>
    <row r="164" spans="2:7" ht="15" x14ac:dyDescent="0.2">
      <c r="B164" s="92">
        <v>5700</v>
      </c>
      <c r="C164" s="93" t="s">
        <v>168</v>
      </c>
      <c r="D164" s="92"/>
      <c r="E164" s="92"/>
      <c r="F164" s="4"/>
      <c r="G164" s="97"/>
    </row>
    <row r="165" spans="2:7" x14ac:dyDescent="0.2">
      <c r="B165" s="92">
        <v>57.02</v>
      </c>
      <c r="C165" s="96" t="s">
        <v>169</v>
      </c>
      <c r="D165" s="92"/>
      <c r="E165" s="92"/>
      <c r="F165" s="4"/>
      <c r="G165" s="97"/>
    </row>
    <row r="166" spans="2:7" x14ac:dyDescent="0.2">
      <c r="B166" s="92"/>
      <c r="C166" s="96" t="s">
        <v>170</v>
      </c>
      <c r="D166" s="92"/>
      <c r="E166" s="92"/>
      <c r="F166" s="4"/>
      <c r="G166" s="97"/>
    </row>
    <row r="167" spans="2:7" x14ac:dyDescent="0.2">
      <c r="B167" s="92"/>
      <c r="C167" s="96" t="s">
        <v>171</v>
      </c>
      <c r="D167" s="92" t="s">
        <v>79</v>
      </c>
      <c r="E167" s="92">
        <v>2100</v>
      </c>
      <c r="F167" s="4"/>
      <c r="G167" s="97"/>
    </row>
    <row r="168" spans="2:7" x14ac:dyDescent="0.2">
      <c r="B168" s="92"/>
      <c r="C168" s="96" t="s">
        <v>172</v>
      </c>
      <c r="D168" s="92"/>
      <c r="E168" s="92"/>
      <c r="F168" s="4"/>
      <c r="G168" s="97"/>
    </row>
    <row r="169" spans="2:7" x14ac:dyDescent="0.2">
      <c r="B169" s="92"/>
      <c r="C169" s="96" t="s">
        <v>171</v>
      </c>
      <c r="D169" s="92" t="s">
        <v>79</v>
      </c>
      <c r="E169" s="92">
        <v>4200</v>
      </c>
      <c r="F169" s="4"/>
      <c r="G169" s="97"/>
    </row>
    <row r="170" spans="2:7" x14ac:dyDescent="0.2">
      <c r="B170" s="92"/>
      <c r="C170" s="96" t="s">
        <v>173</v>
      </c>
      <c r="D170" s="92" t="s">
        <v>65</v>
      </c>
      <c r="E170" s="92">
        <v>16</v>
      </c>
      <c r="F170" s="4"/>
      <c r="G170" s="97"/>
    </row>
    <row r="171" spans="2:7" x14ac:dyDescent="0.2">
      <c r="B171" s="92">
        <v>57.04</v>
      </c>
      <c r="C171" s="96" t="s">
        <v>174</v>
      </c>
      <c r="D171" s="92"/>
      <c r="E171" s="92"/>
      <c r="F171" s="4"/>
      <c r="G171" s="97"/>
    </row>
    <row r="172" spans="2:7" x14ac:dyDescent="0.2">
      <c r="B172" s="92"/>
      <c r="C172" s="96" t="s">
        <v>175</v>
      </c>
      <c r="D172" s="92" t="s">
        <v>92</v>
      </c>
      <c r="E172" s="92">
        <v>240</v>
      </c>
      <c r="F172" s="4"/>
      <c r="G172" s="97"/>
    </row>
    <row r="173" spans="2:7" x14ac:dyDescent="0.2">
      <c r="B173" s="92"/>
      <c r="C173" s="96" t="s">
        <v>176</v>
      </c>
      <c r="D173" s="92" t="s">
        <v>92</v>
      </c>
      <c r="E173" s="92">
        <v>760</v>
      </c>
      <c r="F173" s="4"/>
      <c r="G173" s="97"/>
    </row>
    <row r="174" spans="2:7" ht="29.25" thickBot="1" x14ac:dyDescent="0.25">
      <c r="B174" s="92">
        <v>57.06</v>
      </c>
      <c r="C174" s="96" t="s">
        <v>177</v>
      </c>
      <c r="D174" s="92" t="s">
        <v>30</v>
      </c>
      <c r="E174" s="92">
        <v>2.1</v>
      </c>
      <c r="F174" s="4"/>
      <c r="G174" s="97"/>
    </row>
    <row r="175" spans="2:7" s="84" customFormat="1" ht="26.25" thickBot="1" x14ac:dyDescent="0.25">
      <c r="B175" s="114"/>
      <c r="C175" s="111"/>
      <c r="D175" s="110"/>
      <c r="E175" s="110"/>
      <c r="F175" s="5" t="s">
        <v>204</v>
      </c>
      <c r="G175" s="105"/>
    </row>
    <row r="176" spans="2:7" s="84" customFormat="1" x14ac:dyDescent="0.2">
      <c r="B176" s="92"/>
      <c r="C176" s="96"/>
      <c r="D176" s="92"/>
      <c r="E176" s="92"/>
      <c r="F176" s="4"/>
      <c r="G176" s="97"/>
    </row>
    <row r="177" spans="2:7" s="84" customFormat="1" ht="30" x14ac:dyDescent="0.2">
      <c r="B177" s="92">
        <v>5900</v>
      </c>
      <c r="C177" s="93" t="s">
        <v>179</v>
      </c>
      <c r="D177" s="92"/>
      <c r="E177" s="92"/>
      <c r="F177" s="4"/>
      <c r="G177" s="97"/>
    </row>
    <row r="178" spans="2:7" s="84" customFormat="1" x14ac:dyDescent="0.2">
      <c r="B178" s="92">
        <v>59.01</v>
      </c>
      <c r="C178" s="96" t="s">
        <v>180</v>
      </c>
      <c r="D178" s="92"/>
      <c r="E178" s="92"/>
      <c r="F178" s="4"/>
      <c r="G178" s="97"/>
    </row>
    <row r="179" spans="2:7" s="84" customFormat="1" ht="15" thickBot="1" x14ac:dyDescent="0.25">
      <c r="B179" s="92"/>
      <c r="C179" s="96" t="s">
        <v>181</v>
      </c>
      <c r="D179" s="92" t="s">
        <v>30</v>
      </c>
      <c r="E179" s="92">
        <v>2.1</v>
      </c>
      <c r="F179" s="4"/>
      <c r="G179" s="97"/>
    </row>
    <row r="180" spans="2:7" s="84" customFormat="1" ht="26.25" thickBot="1" x14ac:dyDescent="0.25">
      <c r="B180" s="92"/>
      <c r="C180" s="96"/>
      <c r="D180" s="92"/>
      <c r="E180" s="115"/>
      <c r="F180" s="5" t="s">
        <v>204</v>
      </c>
      <c r="G180" s="105"/>
    </row>
    <row r="181" spans="2:7" s="84" customFormat="1" ht="30" x14ac:dyDescent="0.2">
      <c r="B181" s="92">
        <v>7300</v>
      </c>
      <c r="C181" s="93" t="s">
        <v>182</v>
      </c>
      <c r="D181" s="92"/>
      <c r="E181" s="92"/>
      <c r="F181" s="4"/>
      <c r="G181" s="97"/>
    </row>
    <row r="182" spans="2:7" s="84" customFormat="1" x14ac:dyDescent="0.2">
      <c r="B182" s="92">
        <v>73.010000000000005</v>
      </c>
      <c r="C182" s="96" t="s">
        <v>183</v>
      </c>
      <c r="D182" s="92"/>
      <c r="E182" s="92"/>
      <c r="F182" s="4"/>
      <c r="G182" s="97"/>
    </row>
    <row r="183" spans="2:7" s="84" customFormat="1" x14ac:dyDescent="0.2">
      <c r="B183" s="128"/>
      <c r="C183" s="96" t="s">
        <v>184</v>
      </c>
      <c r="D183" s="128"/>
      <c r="E183" s="128"/>
      <c r="F183" s="21"/>
      <c r="G183" s="109"/>
    </row>
    <row r="184" spans="2:7" s="84" customFormat="1" x14ac:dyDescent="0.2">
      <c r="B184" s="128"/>
      <c r="C184" s="96" t="s">
        <v>185</v>
      </c>
      <c r="D184" s="128"/>
      <c r="E184" s="128"/>
      <c r="F184" s="21"/>
      <c r="G184" s="109"/>
    </row>
    <row r="185" spans="2:7" s="84" customFormat="1" x14ac:dyDescent="0.2">
      <c r="B185" s="128"/>
      <c r="C185" s="96" t="s">
        <v>186</v>
      </c>
      <c r="D185" s="128"/>
      <c r="E185" s="128"/>
      <c r="F185" s="21"/>
      <c r="G185" s="109"/>
    </row>
    <row r="186" spans="2:7" s="84" customFormat="1" x14ac:dyDescent="0.2">
      <c r="B186" s="128"/>
      <c r="C186" s="96" t="s">
        <v>187</v>
      </c>
      <c r="D186" s="128"/>
      <c r="E186" s="128"/>
      <c r="F186" s="21"/>
      <c r="G186" s="109"/>
    </row>
    <row r="187" spans="2:7" s="84" customFormat="1" x14ac:dyDescent="0.2">
      <c r="B187" s="128"/>
      <c r="C187" s="96" t="s">
        <v>188</v>
      </c>
      <c r="D187" s="128"/>
      <c r="E187" s="128"/>
      <c r="F187" s="21"/>
      <c r="G187" s="109"/>
    </row>
    <row r="188" spans="2:7" s="84" customFormat="1" x14ac:dyDescent="0.2">
      <c r="B188" s="128"/>
      <c r="C188" s="96" t="s">
        <v>189</v>
      </c>
      <c r="D188" s="128"/>
      <c r="E188" s="128"/>
      <c r="F188" s="21"/>
      <c r="G188" s="109"/>
    </row>
    <row r="189" spans="2:7" s="84" customFormat="1" x14ac:dyDescent="0.2">
      <c r="B189" s="128"/>
      <c r="C189" s="96" t="s">
        <v>190</v>
      </c>
      <c r="D189" s="128"/>
      <c r="E189" s="128"/>
      <c r="F189" s="21"/>
      <c r="G189" s="109"/>
    </row>
    <row r="190" spans="2:7" s="84" customFormat="1" ht="16.5" x14ac:dyDescent="0.2">
      <c r="B190" s="92"/>
      <c r="C190" s="96" t="s">
        <v>191</v>
      </c>
      <c r="D190" s="92" t="s">
        <v>324</v>
      </c>
      <c r="E190" s="92">
        <v>12600</v>
      </c>
      <c r="F190" s="4"/>
      <c r="G190" s="97"/>
    </row>
    <row r="191" spans="2:7" s="84" customFormat="1" x14ac:dyDescent="0.2">
      <c r="B191" s="108"/>
      <c r="C191" s="96" t="s">
        <v>192</v>
      </c>
      <c r="D191" s="108"/>
      <c r="E191" s="108"/>
      <c r="F191" s="21"/>
      <c r="G191" s="97"/>
    </row>
    <row r="192" spans="2:7" s="84" customFormat="1" x14ac:dyDescent="0.2">
      <c r="B192" s="108"/>
      <c r="C192" s="96" t="s">
        <v>193</v>
      </c>
      <c r="D192" s="108"/>
      <c r="E192" s="108"/>
      <c r="F192" s="21"/>
      <c r="G192" s="97"/>
    </row>
    <row r="193" spans="2:7" s="84" customFormat="1" x14ac:dyDescent="0.2">
      <c r="B193" s="108"/>
      <c r="C193" s="96" t="s">
        <v>194</v>
      </c>
      <c r="D193" s="108"/>
      <c r="E193" s="108"/>
      <c r="F193" s="21"/>
      <c r="G193" s="97"/>
    </row>
    <row r="194" spans="2:7" s="84" customFormat="1" x14ac:dyDescent="0.2">
      <c r="B194" s="108"/>
      <c r="C194" s="96" t="s">
        <v>195</v>
      </c>
      <c r="D194" s="108"/>
      <c r="E194" s="108"/>
      <c r="F194" s="21"/>
      <c r="G194" s="97"/>
    </row>
    <row r="195" spans="2:7" s="84" customFormat="1" x14ac:dyDescent="0.2">
      <c r="B195" s="108"/>
      <c r="C195" s="96" t="s">
        <v>196</v>
      </c>
      <c r="D195" s="108"/>
      <c r="E195" s="108"/>
      <c r="F195" s="21"/>
      <c r="G195" s="97"/>
    </row>
    <row r="196" spans="2:7" s="84" customFormat="1" x14ac:dyDescent="0.2">
      <c r="B196" s="108"/>
      <c r="C196" s="96"/>
      <c r="D196" s="108"/>
      <c r="E196" s="108"/>
      <c r="F196" s="21"/>
      <c r="G196" s="97"/>
    </row>
    <row r="197" spans="2:7" s="84" customFormat="1" x14ac:dyDescent="0.2">
      <c r="B197" s="108"/>
      <c r="C197" s="96" t="s">
        <v>197</v>
      </c>
      <c r="D197" s="108"/>
      <c r="E197" s="108"/>
      <c r="F197" s="21"/>
      <c r="G197" s="97"/>
    </row>
    <row r="198" spans="2:7" s="84" customFormat="1" x14ac:dyDescent="0.2">
      <c r="B198" s="108"/>
      <c r="C198" s="96" t="s">
        <v>198</v>
      </c>
      <c r="D198" s="108"/>
      <c r="E198" s="108"/>
      <c r="F198" s="21"/>
      <c r="G198" s="97"/>
    </row>
    <row r="199" spans="2:7" s="84" customFormat="1" x14ac:dyDescent="0.2">
      <c r="B199" s="108"/>
      <c r="C199" s="96" t="s">
        <v>199</v>
      </c>
      <c r="D199" s="108"/>
      <c r="E199" s="108"/>
      <c r="F199" s="21"/>
      <c r="G199" s="97"/>
    </row>
    <row r="200" spans="2:7" s="84" customFormat="1" x14ac:dyDescent="0.2">
      <c r="B200" s="92"/>
      <c r="C200" s="96" t="s">
        <v>200</v>
      </c>
      <c r="D200" s="92" t="s">
        <v>65</v>
      </c>
      <c r="E200" s="92">
        <v>315</v>
      </c>
      <c r="F200" s="4"/>
      <c r="G200" s="97"/>
    </row>
    <row r="201" spans="2:7" s="84" customFormat="1" x14ac:dyDescent="0.2">
      <c r="B201" s="92">
        <v>73.03</v>
      </c>
      <c r="C201" s="96" t="s">
        <v>201</v>
      </c>
      <c r="D201" s="92"/>
      <c r="E201" s="92"/>
      <c r="F201" s="4"/>
      <c r="G201" s="97"/>
    </row>
    <row r="202" spans="2:7" s="84" customFormat="1" x14ac:dyDescent="0.2">
      <c r="B202" s="92"/>
      <c r="C202" s="96" t="s">
        <v>202</v>
      </c>
      <c r="D202" s="92" t="s">
        <v>203</v>
      </c>
      <c r="E202" s="92">
        <v>1</v>
      </c>
      <c r="F202" s="4"/>
      <c r="G202" s="97"/>
    </row>
    <row r="203" spans="2:7" s="84" customFormat="1" ht="28.5" x14ac:dyDescent="0.2">
      <c r="B203" s="103"/>
      <c r="C203" s="96" t="s">
        <v>205</v>
      </c>
      <c r="D203" s="92" t="s">
        <v>12</v>
      </c>
      <c r="E203" s="97"/>
      <c r="F203" s="19"/>
      <c r="G203" s="97"/>
    </row>
    <row r="204" spans="2:7" s="84" customFormat="1" x14ac:dyDescent="0.2">
      <c r="B204" s="103"/>
      <c r="C204" s="96"/>
      <c r="D204" s="92"/>
      <c r="E204" s="97"/>
      <c r="F204" s="19"/>
      <c r="G204" s="97"/>
    </row>
    <row r="205" spans="2:7" s="84" customFormat="1" x14ac:dyDescent="0.2">
      <c r="B205" s="103"/>
      <c r="C205" s="96"/>
      <c r="D205" s="92"/>
      <c r="E205" s="97"/>
      <c r="F205" s="19"/>
      <c r="G205" s="97"/>
    </row>
    <row r="206" spans="2:7" s="84" customFormat="1" x14ac:dyDescent="0.2">
      <c r="B206" s="103"/>
      <c r="C206" s="96"/>
      <c r="D206" s="92"/>
      <c r="E206" s="97"/>
      <c r="F206" s="19"/>
      <c r="G206" s="97"/>
    </row>
    <row r="207" spans="2:7" s="84" customFormat="1" ht="15" thickBot="1" x14ac:dyDescent="0.25">
      <c r="B207" s="103"/>
      <c r="C207" s="96"/>
      <c r="D207" s="92"/>
      <c r="E207" s="97"/>
      <c r="F207" s="19"/>
      <c r="G207" s="97"/>
    </row>
    <row r="208" spans="2:7" s="84" customFormat="1" ht="26.25" thickBot="1" x14ac:dyDescent="0.25">
      <c r="B208" s="17" t="s">
        <v>25</v>
      </c>
      <c r="C208" s="125"/>
      <c r="D208" s="17"/>
      <c r="E208" s="17"/>
      <c r="F208" s="5" t="s">
        <v>204</v>
      </c>
      <c r="G208" s="105"/>
    </row>
    <row r="209" spans="2:7" s="84" customFormat="1" ht="15" x14ac:dyDescent="0.2">
      <c r="B209" s="47"/>
      <c r="C209" s="93" t="s">
        <v>209</v>
      </c>
      <c r="D209" s="92"/>
      <c r="E209" s="92"/>
      <c r="F209" s="6"/>
      <c r="G209" s="112"/>
    </row>
    <row r="210" spans="2:7" s="84" customFormat="1" ht="15" x14ac:dyDescent="0.2">
      <c r="B210" s="47" t="s">
        <v>208</v>
      </c>
      <c r="C210" s="96" t="s">
        <v>206</v>
      </c>
      <c r="D210" s="92"/>
      <c r="E210" s="92"/>
      <c r="F210" s="6"/>
      <c r="G210" s="112"/>
    </row>
    <row r="211" spans="2:7" s="84" customFormat="1" ht="15" x14ac:dyDescent="0.2">
      <c r="B211" s="16"/>
      <c r="C211" s="96" t="s">
        <v>318</v>
      </c>
      <c r="D211" s="92"/>
      <c r="E211" s="92"/>
      <c r="F211" s="6"/>
      <c r="G211" s="112"/>
    </row>
    <row r="212" spans="2:7" s="84" customFormat="1" ht="15" x14ac:dyDescent="0.2">
      <c r="B212" s="16"/>
      <c r="C212" s="96" t="s">
        <v>210</v>
      </c>
      <c r="D212" s="92"/>
      <c r="E212" s="92"/>
      <c r="F212" s="4"/>
      <c r="G212" s="112"/>
    </row>
    <row r="213" spans="2:7" s="84" customFormat="1" ht="15" x14ac:dyDescent="0.2">
      <c r="B213" s="16"/>
      <c r="C213" s="116" t="s">
        <v>325</v>
      </c>
      <c r="D213" s="92" t="s">
        <v>79</v>
      </c>
      <c r="E213" s="92">
        <v>18</v>
      </c>
      <c r="F213" s="4"/>
      <c r="G213" s="97"/>
    </row>
    <row r="214" spans="2:7" s="84" customFormat="1" ht="29.25" x14ac:dyDescent="0.2">
      <c r="B214" s="16"/>
      <c r="C214" s="116" t="s">
        <v>326</v>
      </c>
      <c r="D214" s="92" t="s">
        <v>207</v>
      </c>
      <c r="E214" s="92">
        <v>6</v>
      </c>
      <c r="F214" s="4"/>
      <c r="G214" s="97"/>
    </row>
    <row r="215" spans="2:7" s="84" customFormat="1" ht="43.5" x14ac:dyDescent="0.2">
      <c r="B215" s="16"/>
      <c r="C215" s="116" t="s">
        <v>327</v>
      </c>
      <c r="D215" s="92" t="s">
        <v>207</v>
      </c>
      <c r="E215" s="92">
        <v>6</v>
      </c>
      <c r="F215" s="4"/>
      <c r="G215" s="97"/>
    </row>
    <row r="216" spans="2:7" s="84" customFormat="1" x14ac:dyDescent="0.2">
      <c r="B216" s="16"/>
      <c r="C216" s="116"/>
      <c r="D216" s="92"/>
      <c r="E216" s="92"/>
      <c r="F216" s="4"/>
      <c r="G216" s="97"/>
    </row>
    <row r="217" spans="2:7" s="84" customFormat="1" x14ac:dyDescent="0.2">
      <c r="B217" s="16"/>
      <c r="C217" s="116"/>
      <c r="D217" s="92"/>
      <c r="E217" s="92"/>
      <c r="F217" s="4"/>
      <c r="G217" s="97"/>
    </row>
    <row r="218" spans="2:7" s="84" customFormat="1" x14ac:dyDescent="0.2">
      <c r="B218" s="16"/>
      <c r="C218" s="116"/>
      <c r="D218" s="92"/>
      <c r="E218" s="92"/>
      <c r="F218" s="4"/>
      <c r="G218" s="97"/>
    </row>
    <row r="219" spans="2:7" s="84" customFormat="1" x14ac:dyDescent="0.2">
      <c r="B219" s="16"/>
      <c r="C219" s="116"/>
      <c r="D219" s="92"/>
      <c r="E219" s="92"/>
      <c r="F219" s="4"/>
      <c r="G219" s="97"/>
    </row>
    <row r="220" spans="2:7" s="84" customFormat="1" x14ac:dyDescent="0.2">
      <c r="B220" s="16"/>
      <c r="C220" s="116"/>
      <c r="D220" s="92"/>
      <c r="E220" s="92"/>
      <c r="F220" s="4"/>
      <c r="G220" s="97"/>
    </row>
    <row r="221" spans="2:7" s="84" customFormat="1" x14ac:dyDescent="0.2">
      <c r="B221" s="16"/>
      <c r="C221" s="116"/>
      <c r="D221" s="92"/>
      <c r="E221" s="92"/>
      <c r="F221" s="4"/>
      <c r="G221" s="97"/>
    </row>
    <row r="222" spans="2:7" s="84" customFormat="1" x14ac:dyDescent="0.2">
      <c r="B222" s="16"/>
      <c r="C222" s="116"/>
      <c r="D222" s="92"/>
      <c r="E222" s="92"/>
      <c r="F222" s="4"/>
      <c r="G222" s="97"/>
    </row>
    <row r="223" spans="2:7" s="84" customFormat="1" x14ac:dyDescent="0.2">
      <c r="B223" s="16"/>
      <c r="C223" s="116"/>
      <c r="D223" s="92"/>
      <c r="E223" s="92"/>
      <c r="F223" s="4"/>
      <c r="G223" s="97"/>
    </row>
    <row r="224" spans="2:7" s="84" customFormat="1" x14ac:dyDescent="0.2">
      <c r="B224" s="16"/>
      <c r="C224" s="116"/>
      <c r="D224" s="92"/>
      <c r="E224" s="92"/>
      <c r="F224" s="4"/>
      <c r="G224" s="97"/>
    </row>
    <row r="225" spans="2:7" s="84" customFormat="1" x14ac:dyDescent="0.2">
      <c r="B225" s="16"/>
      <c r="C225" s="116"/>
      <c r="D225" s="92"/>
      <c r="E225" s="92"/>
      <c r="F225" s="4"/>
      <c r="G225" s="97"/>
    </row>
    <row r="226" spans="2:7" s="84" customFormat="1" x14ac:dyDescent="0.2">
      <c r="B226" s="16"/>
      <c r="C226" s="116"/>
      <c r="D226" s="92"/>
      <c r="E226" s="92"/>
      <c r="F226" s="4"/>
      <c r="G226" s="97"/>
    </row>
    <row r="227" spans="2:7" s="84" customFormat="1" x14ac:dyDescent="0.2">
      <c r="B227" s="16"/>
      <c r="C227" s="116"/>
      <c r="D227" s="92"/>
      <c r="E227" s="92"/>
      <c r="F227" s="4"/>
      <c r="G227" s="97"/>
    </row>
    <row r="228" spans="2:7" s="84" customFormat="1" x14ac:dyDescent="0.2">
      <c r="B228" s="16"/>
      <c r="C228" s="116"/>
      <c r="D228" s="92"/>
      <c r="E228" s="92"/>
      <c r="F228" s="4"/>
      <c r="G228" s="97"/>
    </row>
    <row r="229" spans="2:7" s="84" customFormat="1" x14ac:dyDescent="0.2">
      <c r="B229" s="16"/>
      <c r="C229" s="116"/>
      <c r="D229" s="92"/>
      <c r="E229" s="92"/>
      <c r="F229" s="4"/>
      <c r="G229" s="97"/>
    </row>
    <row r="230" spans="2:7" s="84" customFormat="1" x14ac:dyDescent="0.2">
      <c r="B230" s="16"/>
      <c r="C230" s="116"/>
      <c r="D230" s="92"/>
      <c r="E230" s="92"/>
      <c r="F230" s="4"/>
      <c r="G230" s="97"/>
    </row>
    <row r="231" spans="2:7" s="84" customFormat="1" x14ac:dyDescent="0.2">
      <c r="B231" s="16"/>
      <c r="C231" s="116"/>
      <c r="D231" s="92"/>
      <c r="E231" s="92"/>
      <c r="F231" s="4"/>
      <c r="G231" s="97"/>
    </row>
    <row r="232" spans="2:7" s="84" customFormat="1" x14ac:dyDescent="0.2">
      <c r="B232" s="16"/>
      <c r="C232" s="116"/>
      <c r="D232" s="92"/>
      <c r="E232" s="92"/>
      <c r="F232" s="4"/>
      <c r="G232" s="97"/>
    </row>
    <row r="233" spans="2:7" s="84" customFormat="1" x14ac:dyDescent="0.2">
      <c r="B233" s="16"/>
      <c r="C233" s="116"/>
      <c r="D233" s="92"/>
      <c r="E233" s="92"/>
      <c r="F233" s="4"/>
      <c r="G233" s="97"/>
    </row>
    <row r="234" spans="2:7" s="84" customFormat="1" x14ac:dyDescent="0.2">
      <c r="B234" s="16"/>
      <c r="C234" s="116"/>
      <c r="D234" s="92"/>
      <c r="E234" s="92"/>
      <c r="F234" s="4"/>
      <c r="G234" s="97"/>
    </row>
    <row r="235" spans="2:7" s="84" customFormat="1" x14ac:dyDescent="0.2">
      <c r="B235" s="16"/>
      <c r="C235" s="116"/>
      <c r="D235" s="92"/>
      <c r="E235" s="92"/>
      <c r="F235" s="4"/>
      <c r="G235" s="97"/>
    </row>
    <row r="236" spans="2:7" s="84" customFormat="1" x14ac:dyDescent="0.2">
      <c r="B236" s="16"/>
      <c r="C236" s="116"/>
      <c r="D236" s="92"/>
      <c r="E236" s="92"/>
      <c r="F236" s="4"/>
      <c r="G236" s="97"/>
    </row>
    <row r="237" spans="2:7" s="84" customFormat="1" x14ac:dyDescent="0.2">
      <c r="B237" s="16"/>
      <c r="C237" s="116"/>
      <c r="D237" s="92"/>
      <c r="E237" s="92"/>
      <c r="F237" s="4"/>
      <c r="G237" s="97"/>
    </row>
    <row r="238" spans="2:7" s="84" customFormat="1" x14ac:dyDescent="0.2">
      <c r="B238" s="16"/>
      <c r="C238" s="116"/>
      <c r="D238" s="92"/>
      <c r="E238" s="92"/>
      <c r="F238" s="4"/>
      <c r="G238" s="97"/>
    </row>
    <row r="239" spans="2:7" s="84" customFormat="1" x14ac:dyDescent="0.2">
      <c r="B239" s="16"/>
      <c r="C239" s="116"/>
      <c r="D239" s="92"/>
      <c r="E239" s="92"/>
      <c r="F239" s="4"/>
      <c r="G239" s="97"/>
    </row>
    <row r="240" spans="2:7" s="84" customFormat="1" x14ac:dyDescent="0.2">
      <c r="B240" s="16"/>
      <c r="C240" s="116"/>
      <c r="D240" s="92"/>
      <c r="E240" s="92"/>
      <c r="F240" s="4"/>
      <c r="G240" s="97"/>
    </row>
    <row r="241" spans="2:7" s="84" customFormat="1" x14ac:dyDescent="0.2">
      <c r="B241" s="16"/>
      <c r="C241" s="116"/>
      <c r="D241" s="92"/>
      <c r="E241" s="92"/>
      <c r="F241" s="4"/>
      <c r="G241" s="97"/>
    </row>
    <row r="242" spans="2:7" s="84" customFormat="1" x14ac:dyDescent="0.2">
      <c r="B242" s="16"/>
      <c r="C242" s="116"/>
      <c r="D242" s="92"/>
      <c r="E242" s="92"/>
      <c r="F242" s="4"/>
      <c r="G242" s="97"/>
    </row>
    <row r="243" spans="2:7" s="84" customFormat="1" x14ac:dyDescent="0.2">
      <c r="B243" s="16"/>
      <c r="C243" s="116"/>
      <c r="D243" s="92"/>
      <c r="E243" s="92"/>
      <c r="F243" s="4"/>
      <c r="G243" s="97"/>
    </row>
    <row r="244" spans="2:7" s="84" customFormat="1" x14ac:dyDescent="0.2">
      <c r="B244" s="16"/>
      <c r="C244" s="116"/>
      <c r="D244" s="92"/>
      <c r="E244" s="92"/>
      <c r="F244" s="4"/>
      <c r="G244" s="97"/>
    </row>
    <row r="245" spans="2:7" s="84" customFormat="1" x14ac:dyDescent="0.2">
      <c r="B245" s="16"/>
      <c r="C245" s="116"/>
      <c r="D245" s="92"/>
      <c r="E245" s="92"/>
      <c r="F245" s="4"/>
      <c r="G245" s="97"/>
    </row>
    <row r="246" spans="2:7" s="84" customFormat="1" x14ac:dyDescent="0.2">
      <c r="B246" s="16"/>
      <c r="C246" s="116"/>
      <c r="D246" s="92"/>
      <c r="E246" s="92"/>
      <c r="F246" s="4"/>
      <c r="G246" s="97"/>
    </row>
    <row r="247" spans="2:7" s="84" customFormat="1" x14ac:dyDescent="0.2">
      <c r="B247" s="16"/>
      <c r="C247" s="116"/>
      <c r="D247" s="92"/>
      <c r="E247" s="92"/>
      <c r="F247" s="4"/>
      <c r="G247" s="97"/>
    </row>
    <row r="248" spans="2:7" s="84" customFormat="1" x14ac:dyDescent="0.2">
      <c r="B248" s="16"/>
      <c r="C248" s="116"/>
      <c r="D248" s="92"/>
      <c r="E248" s="92"/>
      <c r="F248" s="4"/>
      <c r="G248" s="97"/>
    </row>
    <row r="249" spans="2:7" s="84" customFormat="1" x14ac:dyDescent="0.2">
      <c r="B249" s="16"/>
      <c r="C249" s="116"/>
      <c r="D249" s="92"/>
      <c r="E249" s="92"/>
      <c r="F249" s="4"/>
      <c r="G249" s="97"/>
    </row>
    <row r="250" spans="2:7" s="84" customFormat="1" x14ac:dyDescent="0.2">
      <c r="B250" s="16"/>
      <c r="C250" s="116"/>
      <c r="D250" s="92"/>
      <c r="E250" s="92"/>
      <c r="F250" s="4"/>
      <c r="G250" s="97"/>
    </row>
    <row r="251" spans="2:7" s="84" customFormat="1" x14ac:dyDescent="0.2">
      <c r="B251" s="16"/>
      <c r="C251" s="116"/>
      <c r="D251" s="92"/>
      <c r="E251" s="92"/>
      <c r="F251" s="4"/>
      <c r="G251" s="97"/>
    </row>
    <row r="252" spans="2:7" s="84" customFormat="1" x14ac:dyDescent="0.2">
      <c r="B252" s="16"/>
      <c r="C252" s="116"/>
      <c r="D252" s="92"/>
      <c r="E252" s="92"/>
      <c r="F252" s="4"/>
      <c r="G252" s="97"/>
    </row>
    <row r="253" spans="2:7" s="84" customFormat="1" x14ac:dyDescent="0.2">
      <c r="B253" s="16"/>
      <c r="C253" s="116"/>
      <c r="D253" s="92"/>
      <c r="E253" s="92"/>
      <c r="F253" s="4"/>
      <c r="G253" s="97"/>
    </row>
    <row r="254" spans="2:7" s="84" customFormat="1" x14ac:dyDescent="0.2">
      <c r="B254" s="16"/>
      <c r="C254" s="116"/>
      <c r="D254" s="92"/>
      <c r="E254" s="92"/>
      <c r="F254" s="4"/>
      <c r="G254" s="97"/>
    </row>
    <row r="255" spans="2:7" ht="15" thickBot="1" x14ac:dyDescent="0.25">
      <c r="B255" s="16"/>
      <c r="C255" s="126"/>
      <c r="D255" s="16"/>
      <c r="E255" s="16"/>
      <c r="F255" s="85"/>
      <c r="G255" s="48"/>
    </row>
    <row r="256" spans="2:7" ht="26.25" thickBot="1" x14ac:dyDescent="0.25">
      <c r="B256" s="17"/>
      <c r="C256" s="117"/>
      <c r="D256" s="17"/>
      <c r="E256" s="17"/>
      <c r="F256" s="5" t="s">
        <v>204</v>
      </c>
      <c r="G256" s="118"/>
    </row>
    <row r="257" spans="6:6" s="8" customFormat="1" x14ac:dyDescent="0.2">
      <c r="F257" s="121"/>
    </row>
    <row r="258" spans="6:6" s="8" customFormat="1" x14ac:dyDescent="0.2">
      <c r="F258" s="121"/>
    </row>
    <row r="259" spans="6:6" s="8" customFormat="1" x14ac:dyDescent="0.2">
      <c r="F259" s="121"/>
    </row>
    <row r="260" spans="6:6" s="8" customFormat="1" x14ac:dyDescent="0.2">
      <c r="F260" s="121"/>
    </row>
    <row r="261" spans="6:6" s="8" customFormat="1" x14ac:dyDescent="0.2">
      <c r="F261" s="121"/>
    </row>
    <row r="262" spans="6:6" s="8" customFormat="1" x14ac:dyDescent="0.2">
      <c r="F262" s="121"/>
    </row>
    <row r="263" spans="6:6" s="8" customFormat="1" x14ac:dyDescent="0.2">
      <c r="F263" s="121"/>
    </row>
    <row r="264" spans="6:6" s="8" customFormat="1" x14ac:dyDescent="0.2">
      <c r="F264" s="121"/>
    </row>
    <row r="265" spans="6:6" s="8" customFormat="1" x14ac:dyDescent="0.2">
      <c r="F265" s="121"/>
    </row>
    <row r="266" spans="6:6" s="8" customFormat="1" x14ac:dyDescent="0.2">
      <c r="F266" s="121"/>
    </row>
    <row r="267" spans="6:6" s="8" customFormat="1" x14ac:dyDescent="0.2">
      <c r="F267" s="121"/>
    </row>
    <row r="268" spans="6:6" s="8" customFormat="1" ht="27" customHeight="1" x14ac:dyDescent="0.2">
      <c r="F268" s="121"/>
    </row>
    <row r="269" spans="6:6" s="8" customFormat="1" ht="41.25" customHeight="1" x14ac:dyDescent="0.2">
      <c r="F269" s="121"/>
    </row>
    <row r="270" spans="6:6" s="8" customFormat="1" x14ac:dyDescent="0.2">
      <c r="F270" s="121"/>
    </row>
    <row r="271" spans="6:6" s="8" customFormat="1" x14ac:dyDescent="0.2">
      <c r="F271" s="121"/>
    </row>
    <row r="272" spans="6:6" s="8" customFormat="1" ht="27" customHeight="1" x14ac:dyDescent="0.2">
      <c r="F272" s="121"/>
    </row>
    <row r="273" spans="6:6" s="8" customFormat="1" x14ac:dyDescent="0.2">
      <c r="F273" s="121"/>
    </row>
    <row r="274" spans="6:6" s="8" customFormat="1" x14ac:dyDescent="0.2">
      <c r="F274" s="121"/>
    </row>
    <row r="275" spans="6:6" s="8" customFormat="1" x14ac:dyDescent="0.2">
      <c r="F275" s="121"/>
    </row>
    <row r="276" spans="6:6" s="8" customFormat="1" x14ac:dyDescent="0.2">
      <c r="F276" s="121"/>
    </row>
    <row r="277" spans="6:6" s="8" customFormat="1" x14ac:dyDescent="0.2">
      <c r="F277" s="121"/>
    </row>
    <row r="278" spans="6:6" s="8" customFormat="1" x14ac:dyDescent="0.2">
      <c r="F278" s="121"/>
    </row>
    <row r="279" spans="6:6" s="8" customFormat="1" x14ac:dyDescent="0.2">
      <c r="F279" s="121"/>
    </row>
    <row r="280" spans="6:6" s="8" customFormat="1" x14ac:dyDescent="0.2">
      <c r="F280" s="121"/>
    </row>
    <row r="281" spans="6:6" s="8" customFormat="1" x14ac:dyDescent="0.2">
      <c r="F281" s="121"/>
    </row>
    <row r="282" spans="6:6" s="8" customFormat="1" x14ac:dyDescent="0.2">
      <c r="F282" s="121"/>
    </row>
    <row r="283" spans="6:6" s="8" customFormat="1" x14ac:dyDescent="0.2">
      <c r="F283" s="121"/>
    </row>
    <row r="284" spans="6:6" s="8" customFormat="1" x14ac:dyDescent="0.2">
      <c r="F284" s="121"/>
    </row>
    <row r="285" spans="6:6" s="8" customFormat="1" x14ac:dyDescent="0.2">
      <c r="F285" s="121"/>
    </row>
    <row r="286" spans="6:6" s="8" customFormat="1" x14ac:dyDescent="0.2">
      <c r="F286" s="121"/>
    </row>
    <row r="287" spans="6:6" s="8" customFormat="1" x14ac:dyDescent="0.2">
      <c r="F287" s="121"/>
    </row>
    <row r="288" spans="6:6" s="8" customFormat="1" x14ac:dyDescent="0.2">
      <c r="F288" s="121"/>
    </row>
    <row r="289" spans="6:6" s="8" customFormat="1" x14ac:dyDescent="0.2">
      <c r="F289" s="121"/>
    </row>
    <row r="290" spans="6:6" s="8" customFormat="1" x14ac:dyDescent="0.2">
      <c r="F290" s="121"/>
    </row>
    <row r="291" spans="6:6" s="8" customFormat="1" x14ac:dyDescent="0.2">
      <c r="F291" s="121"/>
    </row>
    <row r="292" spans="6:6" s="8" customFormat="1" x14ac:dyDescent="0.2">
      <c r="F292" s="121"/>
    </row>
    <row r="293" spans="6:6" s="8" customFormat="1" x14ac:dyDescent="0.2">
      <c r="F293" s="121"/>
    </row>
    <row r="294" spans="6:6" s="8" customFormat="1" x14ac:dyDescent="0.2">
      <c r="F294" s="121"/>
    </row>
    <row r="295" spans="6:6" s="8" customFormat="1" ht="27" customHeight="1" x14ac:dyDescent="0.2">
      <c r="F295" s="121"/>
    </row>
    <row r="296" spans="6:6" s="8" customFormat="1" ht="26.45" customHeight="1" x14ac:dyDescent="0.2">
      <c r="F296" s="121"/>
    </row>
    <row r="297" spans="6:6" s="8" customFormat="1" ht="15.75" customHeight="1" x14ac:dyDescent="0.2">
      <c r="F297" s="121"/>
    </row>
    <row r="298" spans="6:6" s="8" customFormat="1" x14ac:dyDescent="0.2">
      <c r="F298" s="121"/>
    </row>
    <row r="299" spans="6:6" s="8" customFormat="1" ht="15.75" customHeight="1" x14ac:dyDescent="0.2">
      <c r="F299" s="121"/>
    </row>
    <row r="300" spans="6:6" s="8" customFormat="1" x14ac:dyDescent="0.2">
      <c r="F300" s="121"/>
    </row>
    <row r="301" spans="6:6" s="8" customFormat="1" x14ac:dyDescent="0.2">
      <c r="F301" s="121"/>
    </row>
    <row r="302" spans="6:6" s="8" customFormat="1" x14ac:dyDescent="0.2">
      <c r="F302" s="121"/>
    </row>
    <row r="303" spans="6:6" s="8" customFormat="1" ht="27" customHeight="1" x14ac:dyDescent="0.2">
      <c r="F303" s="121"/>
    </row>
    <row r="305" spans="7:7" x14ac:dyDescent="0.2">
      <c r="G305" s="34"/>
    </row>
    <row r="306" spans="7:7" x14ac:dyDescent="0.2">
      <c r="G306" s="8"/>
    </row>
    <row r="307" spans="7:7" x14ac:dyDescent="0.2">
      <c r="G307" s="8"/>
    </row>
    <row r="308" spans="7:7" x14ac:dyDescent="0.2">
      <c r="G308" s="8"/>
    </row>
  </sheetData>
  <mergeCells count="36">
    <mergeCell ref="B151:B153"/>
    <mergeCell ref="D151:D153"/>
    <mergeCell ref="E151:E153"/>
    <mergeCell ref="B183:B189"/>
    <mergeCell ref="D183:D189"/>
    <mergeCell ref="E183:E189"/>
    <mergeCell ref="B156:B157"/>
    <mergeCell ref="D156:D157"/>
    <mergeCell ref="E156:E157"/>
    <mergeCell ref="B92:B93"/>
    <mergeCell ref="D92:D93"/>
    <mergeCell ref="E92:E93"/>
    <mergeCell ref="B130:B131"/>
    <mergeCell ref="D130:D131"/>
    <mergeCell ref="E130:E131"/>
    <mergeCell ref="B104:B105"/>
    <mergeCell ref="D104:D105"/>
    <mergeCell ref="E104:E105"/>
    <mergeCell ref="B126:B128"/>
    <mergeCell ref="D126:D128"/>
    <mergeCell ref="E126:E128"/>
    <mergeCell ref="G74:G76"/>
    <mergeCell ref="E33:E36"/>
    <mergeCell ref="F33:F36"/>
    <mergeCell ref="G33:G36"/>
    <mergeCell ref="B2:G2"/>
    <mergeCell ref="F3:F4"/>
    <mergeCell ref="G3:G4"/>
    <mergeCell ref="E3:E4"/>
    <mergeCell ref="D3:D4"/>
    <mergeCell ref="C3:C4"/>
    <mergeCell ref="B3:B4"/>
    <mergeCell ref="B49:B50"/>
    <mergeCell ref="B74:B76"/>
    <mergeCell ref="D74:D76"/>
    <mergeCell ref="E74:E76"/>
  </mergeCells>
  <printOptions horizontalCentered="1" verticalCentered="1"/>
  <pageMargins left="0.31496062992126" right="0.43307086614173201" top="0.74803149606299202" bottom="0.74803149606299202" header="0.31496062992126" footer="0.31496062992126"/>
  <pageSetup paperSize="9" scale="89" firstPageNumber="98" fitToHeight="0" orientation="portrait" useFirstPageNumber="1" r:id="rId1"/>
  <headerFooter>
    <oddFooter>Page &amp;P</oddFooter>
  </headerFooter>
  <rowBreaks count="5" manualBreakCount="5">
    <brk id="38" min="1" max="6" man="1"/>
    <brk id="82" min="1" max="6" man="1"/>
    <brk id="124" min="1" max="6" man="1"/>
    <brk id="163" min="1" max="6" man="1"/>
    <brk id="208" min="1" max="6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F25"/>
  <sheetViews>
    <sheetView view="pageBreakPreview" topLeftCell="A7" zoomScale="120" zoomScaleNormal="120" zoomScaleSheetLayoutView="120" workbookViewId="0">
      <selection activeCell="C25" sqref="C25"/>
    </sheetView>
  </sheetViews>
  <sheetFormatPr defaultColWidth="9" defaultRowHeight="14.25" x14ac:dyDescent="0.2"/>
  <cols>
    <col min="1" max="1" width="4.125" style="8" customWidth="1"/>
    <col min="2" max="2" width="6.625" style="18" bestFit="1" customWidth="1"/>
    <col min="3" max="3" width="60.625" style="8" customWidth="1"/>
    <col min="4" max="4" width="20.5" style="10" customWidth="1"/>
    <col min="5" max="5" width="13.625" style="8" bestFit="1" customWidth="1"/>
    <col min="6" max="6" width="13.875" style="8" bestFit="1" customWidth="1"/>
    <col min="7" max="16384" width="9" style="8"/>
  </cols>
  <sheetData>
    <row r="1" spans="2:6" ht="35.1" customHeight="1" thickBot="1" x14ac:dyDescent="0.25">
      <c r="B1" s="138" t="s">
        <v>322</v>
      </c>
      <c r="C1" s="139"/>
      <c r="D1" s="140"/>
    </row>
    <row r="2" spans="2:6" ht="15.75" thickBot="1" x14ac:dyDescent="0.3">
      <c r="B2" s="90" t="s">
        <v>0</v>
      </c>
      <c r="C2" s="88" t="s">
        <v>258</v>
      </c>
      <c r="D2" s="5" t="s">
        <v>5</v>
      </c>
    </row>
    <row r="3" spans="2:6" x14ac:dyDescent="0.2">
      <c r="B3" s="47"/>
      <c r="D3" s="48"/>
    </row>
    <row r="4" spans="2:6" ht="15" x14ac:dyDescent="0.2">
      <c r="B4" s="7">
        <v>1200</v>
      </c>
      <c r="C4" s="13" t="s">
        <v>6</v>
      </c>
      <c r="D4" s="49"/>
    </row>
    <row r="5" spans="2:6" ht="25.5" x14ac:dyDescent="0.2">
      <c r="B5" s="7">
        <v>1300</v>
      </c>
      <c r="C5" s="13" t="s">
        <v>46</v>
      </c>
      <c r="D5" s="49"/>
      <c r="E5" s="51"/>
      <c r="F5" s="51"/>
    </row>
    <row r="6" spans="2:6" ht="15" x14ac:dyDescent="0.2">
      <c r="B6" s="7">
        <v>1500</v>
      </c>
      <c r="C6" s="13" t="s">
        <v>54</v>
      </c>
      <c r="D6" s="49"/>
    </row>
    <row r="7" spans="2:6" ht="15" x14ac:dyDescent="0.2">
      <c r="B7" s="7">
        <v>1600</v>
      </c>
      <c r="C7" s="13" t="s">
        <v>71</v>
      </c>
      <c r="D7" s="49"/>
    </row>
    <row r="8" spans="2:6" ht="14.25" customHeight="1" x14ac:dyDescent="0.2">
      <c r="B8" s="7">
        <v>1700</v>
      </c>
      <c r="C8" s="13" t="s">
        <v>75</v>
      </c>
      <c r="D8" s="49"/>
    </row>
    <row r="9" spans="2:6" ht="15" x14ac:dyDescent="0.2">
      <c r="B9" s="7">
        <v>2100</v>
      </c>
      <c r="C9" s="13" t="s">
        <v>82</v>
      </c>
      <c r="D9" s="49"/>
    </row>
    <row r="10" spans="2:6" ht="25.5" x14ac:dyDescent="0.2">
      <c r="B10" s="7">
        <v>2300</v>
      </c>
      <c r="C10" s="13" t="s">
        <v>93</v>
      </c>
      <c r="D10" s="49"/>
    </row>
    <row r="11" spans="2:6" ht="15" x14ac:dyDescent="0.2">
      <c r="B11" s="7">
        <v>3300</v>
      </c>
      <c r="C11" s="13" t="s">
        <v>110</v>
      </c>
      <c r="D11" s="49"/>
    </row>
    <row r="12" spans="2:6" ht="15" x14ac:dyDescent="0.2">
      <c r="B12" s="7">
        <v>3400</v>
      </c>
      <c r="C12" s="13" t="s">
        <v>129</v>
      </c>
      <c r="D12" s="49"/>
    </row>
    <row r="13" spans="2:6" ht="15.75" x14ac:dyDescent="0.2">
      <c r="B13" s="7">
        <v>3500</v>
      </c>
      <c r="C13" s="13" t="s">
        <v>144</v>
      </c>
      <c r="D13" s="50"/>
    </row>
    <row r="14" spans="2:6" ht="15" x14ac:dyDescent="0.2">
      <c r="B14" s="7">
        <v>5600</v>
      </c>
      <c r="C14" s="13" t="s">
        <v>155</v>
      </c>
      <c r="D14" s="49"/>
    </row>
    <row r="15" spans="2:6" ht="15" x14ac:dyDescent="0.2">
      <c r="B15" s="7">
        <v>5700</v>
      </c>
      <c r="C15" s="13" t="s">
        <v>168</v>
      </c>
      <c r="D15" s="49"/>
    </row>
    <row r="16" spans="2:6" ht="25.5" x14ac:dyDescent="0.2">
      <c r="B16" s="7">
        <v>5900</v>
      </c>
      <c r="C16" s="13" t="s">
        <v>179</v>
      </c>
      <c r="D16" s="49"/>
    </row>
    <row r="17" spans="2:6" ht="15" x14ac:dyDescent="0.2">
      <c r="B17" s="7">
        <v>7300</v>
      </c>
      <c r="C17" s="13" t="s">
        <v>182</v>
      </c>
      <c r="D17" s="49"/>
    </row>
    <row r="18" spans="2:6" ht="15" x14ac:dyDescent="0.2">
      <c r="B18" s="7">
        <v>11000</v>
      </c>
      <c r="C18" s="13" t="s">
        <v>321</v>
      </c>
      <c r="D18" s="49"/>
    </row>
    <row r="19" spans="2:6" ht="15.75" thickBot="1" x14ac:dyDescent="0.25">
      <c r="B19" s="7"/>
      <c r="C19" s="13"/>
      <c r="D19" s="49"/>
      <c r="F19" s="51"/>
    </row>
    <row r="20" spans="2:6" ht="16.5" thickBot="1" x14ac:dyDescent="0.3">
      <c r="B20" s="52"/>
      <c r="C20" s="86" t="s">
        <v>260</v>
      </c>
      <c r="D20" s="54"/>
      <c r="E20" s="51">
        <f>SUM(D6:D18)+D4</f>
        <v>0</v>
      </c>
    </row>
    <row r="21" spans="2:6" ht="15.75" thickBot="1" x14ac:dyDescent="0.25">
      <c r="C21" s="89" t="s">
        <v>265</v>
      </c>
      <c r="D21" s="56"/>
    </row>
    <row r="22" spans="2:6" ht="15.75" thickBot="1" x14ac:dyDescent="0.3">
      <c r="C22" s="72" t="s">
        <v>266</v>
      </c>
      <c r="D22" s="56"/>
    </row>
    <row r="23" spans="2:6" ht="15.75" thickBot="1" x14ac:dyDescent="0.25">
      <c r="C23" s="87" t="s">
        <v>261</v>
      </c>
      <c r="D23" s="56"/>
    </row>
    <row r="24" spans="2:6" ht="16.5" thickBot="1" x14ac:dyDescent="0.3">
      <c r="C24" s="88" t="s">
        <v>262</v>
      </c>
      <c r="D24" s="54"/>
    </row>
    <row r="25" spans="2:6" x14ac:dyDescent="0.2">
      <c r="D25" s="8"/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scale="91" firstPageNumber="104" fitToHeight="16" orientation="portrait" useFirstPageNumber="1" r:id="rId1"/>
  <headerFoot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F35"/>
  <sheetViews>
    <sheetView view="pageBreakPreview" topLeftCell="A2" zoomScale="120" zoomScaleNormal="120" zoomScaleSheetLayoutView="120" workbookViewId="0">
      <selection activeCell="D9" sqref="D9"/>
    </sheetView>
  </sheetViews>
  <sheetFormatPr defaultColWidth="9" defaultRowHeight="14.25" x14ac:dyDescent="0.2"/>
  <cols>
    <col min="1" max="1" width="4.125" style="8" customWidth="1"/>
    <col min="2" max="2" width="10" style="18" customWidth="1"/>
    <col min="3" max="3" width="37.125" style="8" customWidth="1"/>
    <col min="4" max="4" width="20.5" style="10" customWidth="1"/>
    <col min="5" max="5" width="13.625" style="8" bestFit="1" customWidth="1"/>
    <col min="6" max="6" width="13.875" style="8" bestFit="1" customWidth="1"/>
    <col min="7" max="16384" width="9" style="8"/>
  </cols>
  <sheetData>
    <row r="1" spans="2:6" ht="57" customHeight="1" x14ac:dyDescent="0.25">
      <c r="B1" s="73"/>
      <c r="C1" s="74" t="s">
        <v>290</v>
      </c>
      <c r="D1" s="75"/>
    </row>
    <row r="2" spans="2:6" ht="15.75" thickBot="1" x14ac:dyDescent="0.3">
      <c r="B2" s="52"/>
      <c r="C2" s="72" t="s">
        <v>258</v>
      </c>
      <c r="D2" s="2" t="s">
        <v>5</v>
      </c>
    </row>
    <row r="3" spans="2:6" x14ac:dyDescent="0.2">
      <c r="B3" s="47"/>
      <c r="D3" s="48"/>
    </row>
    <row r="4" spans="2:6" ht="25.5" x14ac:dyDescent="0.2">
      <c r="B4" s="7">
        <v>1200</v>
      </c>
      <c r="C4" s="13" t="s">
        <v>6</v>
      </c>
      <c r="D4" s="49">
        <f>'Gortin BOQ Combination'!G31</f>
        <v>0</v>
      </c>
    </row>
    <row r="5" spans="2:6" ht="38.25" x14ac:dyDescent="0.2">
      <c r="B5" s="7">
        <v>1300</v>
      </c>
      <c r="C5" s="13" t="s">
        <v>46</v>
      </c>
      <c r="D5" s="49">
        <f>'Gortin BOQ Combination'!G38</f>
        <v>0</v>
      </c>
      <c r="E5" s="51"/>
      <c r="F5" s="51"/>
    </row>
    <row r="6" spans="2:6" ht="25.5" x14ac:dyDescent="0.2">
      <c r="B6" s="7">
        <v>1500</v>
      </c>
      <c r="C6" s="13" t="s">
        <v>54</v>
      </c>
      <c r="D6" s="49">
        <f>'Gortin BOQ Combination'!G56</f>
        <v>0</v>
      </c>
    </row>
    <row r="7" spans="2:6" ht="15" x14ac:dyDescent="0.2">
      <c r="B7" s="7">
        <v>1600</v>
      </c>
      <c r="C7" s="13" t="s">
        <v>71</v>
      </c>
      <c r="D7" s="49">
        <f>'Gortin BOQ Combination'!G60</f>
        <v>0</v>
      </c>
    </row>
    <row r="8" spans="2:6" ht="14.25" customHeight="1" x14ac:dyDescent="0.2">
      <c r="B8" s="7">
        <v>1700</v>
      </c>
      <c r="C8" s="13" t="s">
        <v>75</v>
      </c>
      <c r="D8" s="49">
        <f>'Gortin BOQ Combination'!G71</f>
        <v>0</v>
      </c>
    </row>
    <row r="9" spans="2:6" ht="15" x14ac:dyDescent="0.2">
      <c r="B9" s="7" t="s">
        <v>81</v>
      </c>
      <c r="C9" s="13" t="s">
        <v>80</v>
      </c>
      <c r="D9" s="49" t="e">
        <f>'Gortin BOQ Combination'!#REF!</f>
        <v>#REF!</v>
      </c>
    </row>
    <row r="10" spans="2:6" ht="15" x14ac:dyDescent="0.2">
      <c r="B10" s="7">
        <v>2100</v>
      </c>
      <c r="C10" s="13" t="s">
        <v>82</v>
      </c>
      <c r="D10" s="49" t="e">
        <f>'Gortin BOQ Combination'!#REF!</f>
        <v>#REF!</v>
      </c>
    </row>
    <row r="11" spans="2:6" ht="15" x14ac:dyDescent="0.2">
      <c r="B11" s="7">
        <v>2200</v>
      </c>
      <c r="C11" s="13" t="s">
        <v>88</v>
      </c>
      <c r="D11" s="49" t="e">
        <f>'Gortin BOQ Combination'!#REF!</f>
        <v>#REF!</v>
      </c>
    </row>
    <row r="12" spans="2:6" ht="51" x14ac:dyDescent="0.2">
      <c r="B12" s="7">
        <v>2300</v>
      </c>
      <c r="C12" s="13" t="s">
        <v>93</v>
      </c>
      <c r="D12" s="49" t="e">
        <f>'Gortin BOQ Combination'!#REF!</f>
        <v>#REF!</v>
      </c>
    </row>
    <row r="13" spans="2:6" ht="15" x14ac:dyDescent="0.2">
      <c r="B13" s="7">
        <v>3100</v>
      </c>
      <c r="C13" s="13" t="s">
        <v>109</v>
      </c>
      <c r="D13" s="49" t="e">
        <f>'Gortin BOQ Combination'!#REF!</f>
        <v>#REF!</v>
      </c>
    </row>
    <row r="14" spans="2:6" ht="15" x14ac:dyDescent="0.2">
      <c r="B14" s="7">
        <v>3300</v>
      </c>
      <c r="C14" s="13" t="s">
        <v>110</v>
      </c>
      <c r="D14" s="49" t="e">
        <f>'Gortin BOQ Combination'!#REF!</f>
        <v>#REF!</v>
      </c>
    </row>
    <row r="15" spans="2:6" ht="25.5" x14ac:dyDescent="0.2">
      <c r="B15" s="7">
        <v>3400</v>
      </c>
      <c r="C15" s="13" t="s">
        <v>129</v>
      </c>
      <c r="D15" s="49">
        <f>'Gortin BOQ Combination'!G142</f>
        <v>0</v>
      </c>
    </row>
    <row r="16" spans="2:6" ht="15.75" x14ac:dyDescent="0.2">
      <c r="B16" s="7">
        <v>3500</v>
      </c>
      <c r="C16" s="13" t="s">
        <v>144</v>
      </c>
      <c r="D16" s="50" t="e">
        <f>'Gortin BOQ Combination'!#REF!</f>
        <v>#REF!</v>
      </c>
    </row>
    <row r="17" spans="2:6" ht="15" x14ac:dyDescent="0.2">
      <c r="B17" s="7">
        <v>3600</v>
      </c>
      <c r="C17" s="13" t="s">
        <v>148</v>
      </c>
      <c r="D17" s="49" t="e">
        <f>'Gortin BOQ Combination'!#REF!</f>
        <v>#REF!</v>
      </c>
    </row>
    <row r="18" spans="2:6" ht="15" x14ac:dyDescent="0.2">
      <c r="B18" s="7">
        <v>4100</v>
      </c>
      <c r="C18" s="13" t="s">
        <v>149</v>
      </c>
      <c r="D18" s="49" t="e">
        <f>'Gortin BOQ Combination'!#REF!</f>
        <v>#REF!</v>
      </c>
    </row>
    <row r="19" spans="2:6" ht="15" x14ac:dyDescent="0.2">
      <c r="B19" s="7">
        <v>4200</v>
      </c>
      <c r="C19" s="13" t="s">
        <v>150</v>
      </c>
      <c r="D19" s="49" t="e">
        <f>'Gortin BOQ Combination'!#REF!</f>
        <v>#REF!</v>
      </c>
    </row>
    <row r="20" spans="2:6" ht="25.5" x14ac:dyDescent="0.2">
      <c r="B20" s="7">
        <v>5100</v>
      </c>
      <c r="C20" s="13" t="s">
        <v>151</v>
      </c>
      <c r="D20" s="49" t="e">
        <f>'Gortin BOQ Combination'!#REF!</f>
        <v>#REF!</v>
      </c>
    </row>
    <row r="21" spans="2:6" ht="15" x14ac:dyDescent="0.2">
      <c r="B21" s="7">
        <v>5200</v>
      </c>
      <c r="C21" s="13" t="s">
        <v>152</v>
      </c>
      <c r="D21" s="49" t="e">
        <f>'Gortin BOQ Combination'!#REF!</f>
        <v>#REF!</v>
      </c>
    </row>
    <row r="22" spans="2:6" ht="15" x14ac:dyDescent="0.2">
      <c r="B22" s="7">
        <v>5500</v>
      </c>
      <c r="C22" s="13" t="s">
        <v>153</v>
      </c>
      <c r="D22" s="49" t="e">
        <f>'Gortin BOQ Combination'!#REF!</f>
        <v>#REF!</v>
      </c>
    </row>
    <row r="23" spans="2:6" ht="15" x14ac:dyDescent="0.2">
      <c r="B23" s="7">
        <v>5600</v>
      </c>
      <c r="C23" s="13" t="s">
        <v>155</v>
      </c>
      <c r="D23" s="49" t="e">
        <f>'Gortin BOQ Combination'!#REF!</f>
        <v>#REF!</v>
      </c>
    </row>
    <row r="24" spans="2:6" ht="15" x14ac:dyDescent="0.2">
      <c r="B24" s="7">
        <v>5700</v>
      </c>
      <c r="C24" s="13" t="s">
        <v>168</v>
      </c>
      <c r="D24" s="49">
        <f>'Gortin BOQ Combination'!G175</f>
        <v>0</v>
      </c>
    </row>
    <row r="25" spans="2:6" ht="25.5" x14ac:dyDescent="0.2">
      <c r="B25" s="7">
        <v>5800</v>
      </c>
      <c r="C25" s="13" t="s">
        <v>178</v>
      </c>
      <c r="D25" s="49" t="e">
        <f>'Gortin BOQ Combination'!#REF!</f>
        <v>#REF!</v>
      </c>
    </row>
    <row r="26" spans="2:6" ht="25.5" x14ac:dyDescent="0.2">
      <c r="B26" s="7">
        <v>5900</v>
      </c>
      <c r="C26" s="13" t="s">
        <v>179</v>
      </c>
      <c r="D26" s="49">
        <f>'Gortin BOQ Combination'!G180</f>
        <v>0</v>
      </c>
    </row>
    <row r="27" spans="2:6" ht="25.5" x14ac:dyDescent="0.2">
      <c r="B27" s="7">
        <v>7300</v>
      </c>
      <c r="C27" s="13" t="s">
        <v>182</v>
      </c>
      <c r="D27" s="49">
        <f>'Gortin BOQ Combination'!G208</f>
        <v>0</v>
      </c>
    </row>
    <row r="28" spans="2:6" ht="15" x14ac:dyDescent="0.2">
      <c r="B28" s="7">
        <v>11000</v>
      </c>
      <c r="C28" s="13" t="s">
        <v>259</v>
      </c>
      <c r="D28" s="49">
        <f>'Gortin BOQ Combination'!G256</f>
        <v>0</v>
      </c>
    </row>
    <row r="29" spans="2:6" ht="15.75" thickBot="1" x14ac:dyDescent="0.25">
      <c r="B29" s="7"/>
      <c r="C29" s="13"/>
      <c r="D29" s="49"/>
      <c r="F29" s="51"/>
    </row>
    <row r="30" spans="2:6" ht="16.5" thickBot="1" x14ac:dyDescent="0.3">
      <c r="B30" s="52"/>
      <c r="C30" s="69" t="s">
        <v>260</v>
      </c>
      <c r="D30" s="54" t="e">
        <f>SUM(D3:D28)</f>
        <v>#REF!</v>
      </c>
      <c r="E30" s="51" t="e">
        <f>SUM(D6:D28)+D4</f>
        <v>#REF!</v>
      </c>
    </row>
    <row r="31" spans="2:6" ht="15.75" thickBot="1" x14ac:dyDescent="0.25">
      <c r="C31" s="71" t="s">
        <v>265</v>
      </c>
      <c r="D31" s="68" t="e">
        <f>D30*10%</f>
        <v>#REF!</v>
      </c>
    </row>
    <row r="32" spans="2:6" ht="15.75" thickBot="1" x14ac:dyDescent="0.3">
      <c r="C32" s="70" t="s">
        <v>266</v>
      </c>
      <c r="D32" s="56" t="e">
        <f>D30+D31</f>
        <v>#REF!</v>
      </c>
    </row>
    <row r="33" spans="3:4" ht="15.75" thickBot="1" x14ac:dyDescent="0.25">
      <c r="C33" s="55" t="s">
        <v>261</v>
      </c>
      <c r="D33" s="56" t="e">
        <f>D32*15%</f>
        <v>#REF!</v>
      </c>
    </row>
    <row r="34" spans="3:4" ht="16.5" thickBot="1" x14ac:dyDescent="0.3">
      <c r="C34" s="53" t="s">
        <v>262</v>
      </c>
      <c r="D34" s="54" t="e">
        <f>D32+D33</f>
        <v>#REF!</v>
      </c>
    </row>
    <row r="35" spans="3:4" x14ac:dyDescent="0.2">
      <c r="D35" s="8"/>
    </row>
  </sheetData>
  <pageMargins left="0.70866141732283505" right="0.70866141732283505" top="0.74803149606299202" bottom="0.74803149606299202" header="0.31496062992126" footer="0.31496062992126"/>
  <pageSetup paperSize="9" fitToHeight="1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69"/>
  <sheetViews>
    <sheetView topLeftCell="C22" zoomScaleNormal="100" workbookViewId="0">
      <selection activeCell="E42" sqref="E42"/>
    </sheetView>
  </sheetViews>
  <sheetFormatPr defaultRowHeight="15" x14ac:dyDescent="0.25"/>
  <cols>
    <col min="1" max="1" width="23.625" style="26" bestFit="1" customWidth="1"/>
    <col min="2" max="2" width="13.625" style="24" customWidth="1"/>
    <col min="3" max="3" width="12.625" style="24" customWidth="1"/>
    <col min="4" max="5" width="14.125" style="24" customWidth="1"/>
    <col min="6" max="6" width="15.5" style="24" customWidth="1"/>
    <col min="7" max="7" width="10.875" style="24" customWidth="1"/>
    <col min="8" max="8" width="10.125" style="24" customWidth="1"/>
    <col min="9" max="9" width="12.125" style="24" customWidth="1"/>
    <col min="10" max="10" width="11" style="24" customWidth="1"/>
    <col min="11" max="11" width="10.625" style="24" customWidth="1"/>
    <col min="12" max="12" width="13.625" style="25" customWidth="1"/>
    <col min="13" max="13" width="12.625" style="26" customWidth="1"/>
    <col min="14" max="14" width="9.875" style="26" bestFit="1" customWidth="1"/>
    <col min="15" max="15" width="10.125" style="26" bestFit="1" customWidth="1"/>
    <col min="16" max="16" width="13.875" style="26" customWidth="1"/>
    <col min="17" max="256" width="9" style="26"/>
    <col min="257" max="257" width="21.125" style="26" customWidth="1"/>
    <col min="258" max="258" width="16.5" style="26" customWidth="1"/>
    <col min="259" max="259" width="15.5" style="26" customWidth="1"/>
    <col min="260" max="260" width="16" style="26" customWidth="1"/>
    <col min="261" max="261" width="14.125" style="26" customWidth="1"/>
    <col min="262" max="262" width="15.5" style="26" customWidth="1"/>
    <col min="263" max="263" width="10.875" style="26" customWidth="1"/>
    <col min="264" max="264" width="10.125" style="26" customWidth="1"/>
    <col min="265" max="265" width="12.125" style="26" customWidth="1"/>
    <col min="266" max="266" width="11" style="26" customWidth="1"/>
    <col min="267" max="268" width="10.625" style="26" customWidth="1"/>
    <col min="269" max="269" width="11.125" style="26" customWidth="1"/>
    <col min="270" max="512" width="9" style="26"/>
    <col min="513" max="513" width="21.125" style="26" customWidth="1"/>
    <col min="514" max="514" width="16.5" style="26" customWidth="1"/>
    <col min="515" max="515" width="15.5" style="26" customWidth="1"/>
    <col min="516" max="516" width="16" style="26" customWidth="1"/>
    <col min="517" max="517" width="14.125" style="26" customWidth="1"/>
    <col min="518" max="518" width="15.5" style="26" customWidth="1"/>
    <col min="519" max="519" width="10.875" style="26" customWidth="1"/>
    <col min="520" max="520" width="10.125" style="26" customWidth="1"/>
    <col min="521" max="521" width="12.125" style="26" customWidth="1"/>
    <col min="522" max="522" width="11" style="26" customWidth="1"/>
    <col min="523" max="524" width="10.625" style="26" customWidth="1"/>
    <col min="525" max="525" width="11.125" style="26" customWidth="1"/>
    <col min="526" max="768" width="9" style="26"/>
    <col min="769" max="769" width="21.125" style="26" customWidth="1"/>
    <col min="770" max="770" width="16.5" style="26" customWidth="1"/>
    <col min="771" max="771" width="15.5" style="26" customWidth="1"/>
    <col min="772" max="772" width="16" style="26" customWidth="1"/>
    <col min="773" max="773" width="14.125" style="26" customWidth="1"/>
    <col min="774" max="774" width="15.5" style="26" customWidth="1"/>
    <col min="775" max="775" width="10.875" style="26" customWidth="1"/>
    <col min="776" max="776" width="10.125" style="26" customWidth="1"/>
    <col min="777" max="777" width="12.125" style="26" customWidth="1"/>
    <col min="778" max="778" width="11" style="26" customWidth="1"/>
    <col min="779" max="780" width="10.625" style="26" customWidth="1"/>
    <col min="781" max="781" width="11.125" style="26" customWidth="1"/>
    <col min="782" max="1024" width="9" style="26"/>
    <col min="1025" max="1025" width="21.125" style="26" customWidth="1"/>
    <col min="1026" max="1026" width="16.5" style="26" customWidth="1"/>
    <col min="1027" max="1027" width="15.5" style="26" customWidth="1"/>
    <col min="1028" max="1028" width="16" style="26" customWidth="1"/>
    <col min="1029" max="1029" width="14.125" style="26" customWidth="1"/>
    <col min="1030" max="1030" width="15.5" style="26" customWidth="1"/>
    <col min="1031" max="1031" width="10.875" style="26" customWidth="1"/>
    <col min="1032" max="1032" width="10.125" style="26" customWidth="1"/>
    <col min="1033" max="1033" width="12.125" style="26" customWidth="1"/>
    <col min="1034" max="1034" width="11" style="26" customWidth="1"/>
    <col min="1035" max="1036" width="10.625" style="26" customWidth="1"/>
    <col min="1037" max="1037" width="11.125" style="26" customWidth="1"/>
    <col min="1038" max="1280" width="9" style="26"/>
    <col min="1281" max="1281" width="21.125" style="26" customWidth="1"/>
    <col min="1282" max="1282" width="16.5" style="26" customWidth="1"/>
    <col min="1283" max="1283" width="15.5" style="26" customWidth="1"/>
    <col min="1284" max="1284" width="16" style="26" customWidth="1"/>
    <col min="1285" max="1285" width="14.125" style="26" customWidth="1"/>
    <col min="1286" max="1286" width="15.5" style="26" customWidth="1"/>
    <col min="1287" max="1287" width="10.875" style="26" customWidth="1"/>
    <col min="1288" max="1288" width="10.125" style="26" customWidth="1"/>
    <col min="1289" max="1289" width="12.125" style="26" customWidth="1"/>
    <col min="1290" max="1290" width="11" style="26" customWidth="1"/>
    <col min="1291" max="1292" width="10.625" style="26" customWidth="1"/>
    <col min="1293" max="1293" width="11.125" style="26" customWidth="1"/>
    <col min="1294" max="1536" width="9" style="26"/>
    <col min="1537" max="1537" width="21.125" style="26" customWidth="1"/>
    <col min="1538" max="1538" width="16.5" style="26" customWidth="1"/>
    <col min="1539" max="1539" width="15.5" style="26" customWidth="1"/>
    <col min="1540" max="1540" width="16" style="26" customWidth="1"/>
    <col min="1541" max="1541" width="14.125" style="26" customWidth="1"/>
    <col min="1542" max="1542" width="15.5" style="26" customWidth="1"/>
    <col min="1543" max="1543" width="10.875" style="26" customWidth="1"/>
    <col min="1544" max="1544" width="10.125" style="26" customWidth="1"/>
    <col min="1545" max="1545" width="12.125" style="26" customWidth="1"/>
    <col min="1546" max="1546" width="11" style="26" customWidth="1"/>
    <col min="1547" max="1548" width="10.625" style="26" customWidth="1"/>
    <col min="1549" max="1549" width="11.125" style="26" customWidth="1"/>
    <col min="1550" max="1792" width="9" style="26"/>
    <col min="1793" max="1793" width="21.125" style="26" customWidth="1"/>
    <col min="1794" max="1794" width="16.5" style="26" customWidth="1"/>
    <col min="1795" max="1795" width="15.5" style="26" customWidth="1"/>
    <col min="1796" max="1796" width="16" style="26" customWidth="1"/>
    <col min="1797" max="1797" width="14.125" style="26" customWidth="1"/>
    <col min="1798" max="1798" width="15.5" style="26" customWidth="1"/>
    <col min="1799" max="1799" width="10.875" style="26" customWidth="1"/>
    <col min="1800" max="1800" width="10.125" style="26" customWidth="1"/>
    <col min="1801" max="1801" width="12.125" style="26" customWidth="1"/>
    <col min="1802" max="1802" width="11" style="26" customWidth="1"/>
    <col min="1803" max="1804" width="10.625" style="26" customWidth="1"/>
    <col min="1805" max="1805" width="11.125" style="26" customWidth="1"/>
    <col min="1806" max="2048" width="9" style="26"/>
    <col min="2049" max="2049" width="21.125" style="26" customWidth="1"/>
    <col min="2050" max="2050" width="16.5" style="26" customWidth="1"/>
    <col min="2051" max="2051" width="15.5" style="26" customWidth="1"/>
    <col min="2052" max="2052" width="16" style="26" customWidth="1"/>
    <col min="2053" max="2053" width="14.125" style="26" customWidth="1"/>
    <col min="2054" max="2054" width="15.5" style="26" customWidth="1"/>
    <col min="2055" max="2055" width="10.875" style="26" customWidth="1"/>
    <col min="2056" max="2056" width="10.125" style="26" customWidth="1"/>
    <col min="2057" max="2057" width="12.125" style="26" customWidth="1"/>
    <col min="2058" max="2058" width="11" style="26" customWidth="1"/>
    <col min="2059" max="2060" width="10.625" style="26" customWidth="1"/>
    <col min="2061" max="2061" width="11.125" style="26" customWidth="1"/>
    <col min="2062" max="2304" width="9" style="26"/>
    <col min="2305" max="2305" width="21.125" style="26" customWidth="1"/>
    <col min="2306" max="2306" width="16.5" style="26" customWidth="1"/>
    <col min="2307" max="2307" width="15.5" style="26" customWidth="1"/>
    <col min="2308" max="2308" width="16" style="26" customWidth="1"/>
    <col min="2309" max="2309" width="14.125" style="26" customWidth="1"/>
    <col min="2310" max="2310" width="15.5" style="26" customWidth="1"/>
    <col min="2311" max="2311" width="10.875" style="26" customWidth="1"/>
    <col min="2312" max="2312" width="10.125" style="26" customWidth="1"/>
    <col min="2313" max="2313" width="12.125" style="26" customWidth="1"/>
    <col min="2314" max="2314" width="11" style="26" customWidth="1"/>
    <col min="2315" max="2316" width="10.625" style="26" customWidth="1"/>
    <col min="2317" max="2317" width="11.125" style="26" customWidth="1"/>
    <col min="2318" max="2560" width="9" style="26"/>
    <col min="2561" max="2561" width="21.125" style="26" customWidth="1"/>
    <col min="2562" max="2562" width="16.5" style="26" customWidth="1"/>
    <col min="2563" max="2563" width="15.5" style="26" customWidth="1"/>
    <col min="2564" max="2564" width="16" style="26" customWidth="1"/>
    <col min="2565" max="2565" width="14.125" style="26" customWidth="1"/>
    <col min="2566" max="2566" width="15.5" style="26" customWidth="1"/>
    <col min="2567" max="2567" width="10.875" style="26" customWidth="1"/>
    <col min="2568" max="2568" width="10.125" style="26" customWidth="1"/>
    <col min="2569" max="2569" width="12.125" style="26" customWidth="1"/>
    <col min="2570" max="2570" width="11" style="26" customWidth="1"/>
    <col min="2571" max="2572" width="10.625" style="26" customWidth="1"/>
    <col min="2573" max="2573" width="11.125" style="26" customWidth="1"/>
    <col min="2574" max="2816" width="9" style="26"/>
    <col min="2817" max="2817" width="21.125" style="26" customWidth="1"/>
    <col min="2818" max="2818" width="16.5" style="26" customWidth="1"/>
    <col min="2819" max="2819" width="15.5" style="26" customWidth="1"/>
    <col min="2820" max="2820" width="16" style="26" customWidth="1"/>
    <col min="2821" max="2821" width="14.125" style="26" customWidth="1"/>
    <col min="2822" max="2822" width="15.5" style="26" customWidth="1"/>
    <col min="2823" max="2823" width="10.875" style="26" customWidth="1"/>
    <col min="2824" max="2824" width="10.125" style="26" customWidth="1"/>
    <col min="2825" max="2825" width="12.125" style="26" customWidth="1"/>
    <col min="2826" max="2826" width="11" style="26" customWidth="1"/>
    <col min="2827" max="2828" width="10.625" style="26" customWidth="1"/>
    <col min="2829" max="2829" width="11.125" style="26" customWidth="1"/>
    <col min="2830" max="3072" width="9" style="26"/>
    <col min="3073" max="3073" width="21.125" style="26" customWidth="1"/>
    <col min="3074" max="3074" width="16.5" style="26" customWidth="1"/>
    <col min="3075" max="3075" width="15.5" style="26" customWidth="1"/>
    <col min="3076" max="3076" width="16" style="26" customWidth="1"/>
    <col min="3077" max="3077" width="14.125" style="26" customWidth="1"/>
    <col min="3078" max="3078" width="15.5" style="26" customWidth="1"/>
    <col min="3079" max="3079" width="10.875" style="26" customWidth="1"/>
    <col min="3080" max="3080" width="10.125" style="26" customWidth="1"/>
    <col min="3081" max="3081" width="12.125" style="26" customWidth="1"/>
    <col min="3082" max="3082" width="11" style="26" customWidth="1"/>
    <col min="3083" max="3084" width="10.625" style="26" customWidth="1"/>
    <col min="3085" max="3085" width="11.125" style="26" customWidth="1"/>
    <col min="3086" max="3328" width="9" style="26"/>
    <col min="3329" max="3329" width="21.125" style="26" customWidth="1"/>
    <col min="3330" max="3330" width="16.5" style="26" customWidth="1"/>
    <col min="3331" max="3331" width="15.5" style="26" customWidth="1"/>
    <col min="3332" max="3332" width="16" style="26" customWidth="1"/>
    <col min="3333" max="3333" width="14.125" style="26" customWidth="1"/>
    <col min="3334" max="3334" width="15.5" style="26" customWidth="1"/>
    <col min="3335" max="3335" width="10.875" style="26" customWidth="1"/>
    <col min="3336" max="3336" width="10.125" style="26" customWidth="1"/>
    <col min="3337" max="3337" width="12.125" style="26" customWidth="1"/>
    <col min="3338" max="3338" width="11" style="26" customWidth="1"/>
    <col min="3339" max="3340" width="10.625" style="26" customWidth="1"/>
    <col min="3341" max="3341" width="11.125" style="26" customWidth="1"/>
    <col min="3342" max="3584" width="9" style="26"/>
    <col min="3585" max="3585" width="21.125" style="26" customWidth="1"/>
    <col min="3586" max="3586" width="16.5" style="26" customWidth="1"/>
    <col min="3587" max="3587" width="15.5" style="26" customWidth="1"/>
    <col min="3588" max="3588" width="16" style="26" customWidth="1"/>
    <col min="3589" max="3589" width="14.125" style="26" customWidth="1"/>
    <col min="3590" max="3590" width="15.5" style="26" customWidth="1"/>
    <col min="3591" max="3591" width="10.875" style="26" customWidth="1"/>
    <col min="3592" max="3592" width="10.125" style="26" customWidth="1"/>
    <col min="3593" max="3593" width="12.125" style="26" customWidth="1"/>
    <col min="3594" max="3594" width="11" style="26" customWidth="1"/>
    <col min="3595" max="3596" width="10.625" style="26" customWidth="1"/>
    <col min="3597" max="3597" width="11.125" style="26" customWidth="1"/>
    <col min="3598" max="3840" width="9" style="26"/>
    <col min="3841" max="3841" width="21.125" style="26" customWidth="1"/>
    <col min="3842" max="3842" width="16.5" style="26" customWidth="1"/>
    <col min="3843" max="3843" width="15.5" style="26" customWidth="1"/>
    <col min="3844" max="3844" width="16" style="26" customWidth="1"/>
    <col min="3845" max="3845" width="14.125" style="26" customWidth="1"/>
    <col min="3846" max="3846" width="15.5" style="26" customWidth="1"/>
    <col min="3847" max="3847" width="10.875" style="26" customWidth="1"/>
    <col min="3848" max="3848" width="10.125" style="26" customWidth="1"/>
    <col min="3849" max="3849" width="12.125" style="26" customWidth="1"/>
    <col min="3850" max="3850" width="11" style="26" customWidth="1"/>
    <col min="3851" max="3852" width="10.625" style="26" customWidth="1"/>
    <col min="3853" max="3853" width="11.125" style="26" customWidth="1"/>
    <col min="3854" max="4096" width="9" style="26"/>
    <col min="4097" max="4097" width="21.125" style="26" customWidth="1"/>
    <col min="4098" max="4098" width="16.5" style="26" customWidth="1"/>
    <col min="4099" max="4099" width="15.5" style="26" customWidth="1"/>
    <col min="4100" max="4100" width="16" style="26" customWidth="1"/>
    <col min="4101" max="4101" width="14.125" style="26" customWidth="1"/>
    <col min="4102" max="4102" width="15.5" style="26" customWidth="1"/>
    <col min="4103" max="4103" width="10.875" style="26" customWidth="1"/>
    <col min="4104" max="4104" width="10.125" style="26" customWidth="1"/>
    <col min="4105" max="4105" width="12.125" style="26" customWidth="1"/>
    <col min="4106" max="4106" width="11" style="26" customWidth="1"/>
    <col min="4107" max="4108" width="10.625" style="26" customWidth="1"/>
    <col min="4109" max="4109" width="11.125" style="26" customWidth="1"/>
    <col min="4110" max="4352" width="9" style="26"/>
    <col min="4353" max="4353" width="21.125" style="26" customWidth="1"/>
    <col min="4354" max="4354" width="16.5" style="26" customWidth="1"/>
    <col min="4355" max="4355" width="15.5" style="26" customWidth="1"/>
    <col min="4356" max="4356" width="16" style="26" customWidth="1"/>
    <col min="4357" max="4357" width="14.125" style="26" customWidth="1"/>
    <col min="4358" max="4358" width="15.5" style="26" customWidth="1"/>
    <col min="4359" max="4359" width="10.875" style="26" customWidth="1"/>
    <col min="4360" max="4360" width="10.125" style="26" customWidth="1"/>
    <col min="4361" max="4361" width="12.125" style="26" customWidth="1"/>
    <col min="4362" max="4362" width="11" style="26" customWidth="1"/>
    <col min="4363" max="4364" width="10.625" style="26" customWidth="1"/>
    <col min="4365" max="4365" width="11.125" style="26" customWidth="1"/>
    <col min="4366" max="4608" width="9" style="26"/>
    <col min="4609" max="4609" width="21.125" style="26" customWidth="1"/>
    <col min="4610" max="4610" width="16.5" style="26" customWidth="1"/>
    <col min="4611" max="4611" width="15.5" style="26" customWidth="1"/>
    <col min="4612" max="4612" width="16" style="26" customWidth="1"/>
    <col min="4613" max="4613" width="14.125" style="26" customWidth="1"/>
    <col min="4614" max="4614" width="15.5" style="26" customWidth="1"/>
    <col min="4615" max="4615" width="10.875" style="26" customWidth="1"/>
    <col min="4616" max="4616" width="10.125" style="26" customWidth="1"/>
    <col min="4617" max="4617" width="12.125" style="26" customWidth="1"/>
    <col min="4618" max="4618" width="11" style="26" customWidth="1"/>
    <col min="4619" max="4620" width="10.625" style="26" customWidth="1"/>
    <col min="4621" max="4621" width="11.125" style="26" customWidth="1"/>
    <col min="4622" max="4864" width="9" style="26"/>
    <col min="4865" max="4865" width="21.125" style="26" customWidth="1"/>
    <col min="4866" max="4866" width="16.5" style="26" customWidth="1"/>
    <col min="4867" max="4867" width="15.5" style="26" customWidth="1"/>
    <col min="4868" max="4868" width="16" style="26" customWidth="1"/>
    <col min="4869" max="4869" width="14.125" style="26" customWidth="1"/>
    <col min="4870" max="4870" width="15.5" style="26" customWidth="1"/>
    <col min="4871" max="4871" width="10.875" style="26" customWidth="1"/>
    <col min="4872" max="4872" width="10.125" style="26" customWidth="1"/>
    <col min="4873" max="4873" width="12.125" style="26" customWidth="1"/>
    <col min="4874" max="4874" width="11" style="26" customWidth="1"/>
    <col min="4875" max="4876" width="10.625" style="26" customWidth="1"/>
    <col min="4877" max="4877" width="11.125" style="26" customWidth="1"/>
    <col min="4878" max="5120" width="9" style="26"/>
    <col min="5121" max="5121" width="21.125" style="26" customWidth="1"/>
    <col min="5122" max="5122" width="16.5" style="26" customWidth="1"/>
    <col min="5123" max="5123" width="15.5" style="26" customWidth="1"/>
    <col min="5124" max="5124" width="16" style="26" customWidth="1"/>
    <col min="5125" max="5125" width="14.125" style="26" customWidth="1"/>
    <col min="5126" max="5126" width="15.5" style="26" customWidth="1"/>
    <col min="5127" max="5127" width="10.875" style="26" customWidth="1"/>
    <col min="5128" max="5128" width="10.125" style="26" customWidth="1"/>
    <col min="5129" max="5129" width="12.125" style="26" customWidth="1"/>
    <col min="5130" max="5130" width="11" style="26" customWidth="1"/>
    <col min="5131" max="5132" width="10.625" style="26" customWidth="1"/>
    <col min="5133" max="5133" width="11.125" style="26" customWidth="1"/>
    <col min="5134" max="5376" width="9" style="26"/>
    <col min="5377" max="5377" width="21.125" style="26" customWidth="1"/>
    <col min="5378" max="5378" width="16.5" style="26" customWidth="1"/>
    <col min="5379" max="5379" width="15.5" style="26" customWidth="1"/>
    <col min="5380" max="5380" width="16" style="26" customWidth="1"/>
    <col min="5381" max="5381" width="14.125" style="26" customWidth="1"/>
    <col min="5382" max="5382" width="15.5" style="26" customWidth="1"/>
    <col min="5383" max="5383" width="10.875" style="26" customWidth="1"/>
    <col min="5384" max="5384" width="10.125" style="26" customWidth="1"/>
    <col min="5385" max="5385" width="12.125" style="26" customWidth="1"/>
    <col min="5386" max="5386" width="11" style="26" customWidth="1"/>
    <col min="5387" max="5388" width="10.625" style="26" customWidth="1"/>
    <col min="5389" max="5389" width="11.125" style="26" customWidth="1"/>
    <col min="5390" max="5632" width="9" style="26"/>
    <col min="5633" max="5633" width="21.125" style="26" customWidth="1"/>
    <col min="5634" max="5634" width="16.5" style="26" customWidth="1"/>
    <col min="5635" max="5635" width="15.5" style="26" customWidth="1"/>
    <col min="5636" max="5636" width="16" style="26" customWidth="1"/>
    <col min="5637" max="5637" width="14.125" style="26" customWidth="1"/>
    <col min="5638" max="5638" width="15.5" style="26" customWidth="1"/>
    <col min="5639" max="5639" width="10.875" style="26" customWidth="1"/>
    <col min="5640" max="5640" width="10.125" style="26" customWidth="1"/>
    <col min="5641" max="5641" width="12.125" style="26" customWidth="1"/>
    <col min="5642" max="5642" width="11" style="26" customWidth="1"/>
    <col min="5643" max="5644" width="10.625" style="26" customWidth="1"/>
    <col min="5645" max="5645" width="11.125" style="26" customWidth="1"/>
    <col min="5646" max="5888" width="9" style="26"/>
    <col min="5889" max="5889" width="21.125" style="26" customWidth="1"/>
    <col min="5890" max="5890" width="16.5" style="26" customWidth="1"/>
    <col min="5891" max="5891" width="15.5" style="26" customWidth="1"/>
    <col min="5892" max="5892" width="16" style="26" customWidth="1"/>
    <col min="5893" max="5893" width="14.125" style="26" customWidth="1"/>
    <col min="5894" max="5894" width="15.5" style="26" customWidth="1"/>
    <col min="5895" max="5895" width="10.875" style="26" customWidth="1"/>
    <col min="5896" max="5896" width="10.125" style="26" customWidth="1"/>
    <col min="5897" max="5897" width="12.125" style="26" customWidth="1"/>
    <col min="5898" max="5898" width="11" style="26" customWidth="1"/>
    <col min="5899" max="5900" width="10.625" style="26" customWidth="1"/>
    <col min="5901" max="5901" width="11.125" style="26" customWidth="1"/>
    <col min="5902" max="6144" width="9" style="26"/>
    <col min="6145" max="6145" width="21.125" style="26" customWidth="1"/>
    <col min="6146" max="6146" width="16.5" style="26" customWidth="1"/>
    <col min="6147" max="6147" width="15.5" style="26" customWidth="1"/>
    <col min="6148" max="6148" width="16" style="26" customWidth="1"/>
    <col min="6149" max="6149" width="14.125" style="26" customWidth="1"/>
    <col min="6150" max="6150" width="15.5" style="26" customWidth="1"/>
    <col min="6151" max="6151" width="10.875" style="26" customWidth="1"/>
    <col min="6152" max="6152" width="10.125" style="26" customWidth="1"/>
    <col min="6153" max="6153" width="12.125" style="26" customWidth="1"/>
    <col min="6154" max="6154" width="11" style="26" customWidth="1"/>
    <col min="6155" max="6156" width="10.625" style="26" customWidth="1"/>
    <col min="6157" max="6157" width="11.125" style="26" customWidth="1"/>
    <col min="6158" max="6400" width="9" style="26"/>
    <col min="6401" max="6401" width="21.125" style="26" customWidth="1"/>
    <col min="6402" max="6402" width="16.5" style="26" customWidth="1"/>
    <col min="6403" max="6403" width="15.5" style="26" customWidth="1"/>
    <col min="6404" max="6404" width="16" style="26" customWidth="1"/>
    <col min="6405" max="6405" width="14.125" style="26" customWidth="1"/>
    <col min="6406" max="6406" width="15.5" style="26" customWidth="1"/>
    <col min="6407" max="6407" width="10.875" style="26" customWidth="1"/>
    <col min="6408" max="6408" width="10.125" style="26" customWidth="1"/>
    <col min="6409" max="6409" width="12.125" style="26" customWidth="1"/>
    <col min="6410" max="6410" width="11" style="26" customWidth="1"/>
    <col min="6411" max="6412" width="10.625" style="26" customWidth="1"/>
    <col min="6413" max="6413" width="11.125" style="26" customWidth="1"/>
    <col min="6414" max="6656" width="9" style="26"/>
    <col min="6657" max="6657" width="21.125" style="26" customWidth="1"/>
    <col min="6658" max="6658" width="16.5" style="26" customWidth="1"/>
    <col min="6659" max="6659" width="15.5" style="26" customWidth="1"/>
    <col min="6660" max="6660" width="16" style="26" customWidth="1"/>
    <col min="6661" max="6661" width="14.125" style="26" customWidth="1"/>
    <col min="6662" max="6662" width="15.5" style="26" customWidth="1"/>
    <col min="6663" max="6663" width="10.875" style="26" customWidth="1"/>
    <col min="6664" max="6664" width="10.125" style="26" customWidth="1"/>
    <col min="6665" max="6665" width="12.125" style="26" customWidth="1"/>
    <col min="6666" max="6666" width="11" style="26" customWidth="1"/>
    <col min="6667" max="6668" width="10.625" style="26" customWidth="1"/>
    <col min="6669" max="6669" width="11.125" style="26" customWidth="1"/>
    <col min="6670" max="6912" width="9" style="26"/>
    <col min="6913" max="6913" width="21.125" style="26" customWidth="1"/>
    <col min="6914" max="6914" width="16.5" style="26" customWidth="1"/>
    <col min="6915" max="6915" width="15.5" style="26" customWidth="1"/>
    <col min="6916" max="6916" width="16" style="26" customWidth="1"/>
    <col min="6917" max="6917" width="14.125" style="26" customWidth="1"/>
    <col min="6918" max="6918" width="15.5" style="26" customWidth="1"/>
    <col min="6919" max="6919" width="10.875" style="26" customWidth="1"/>
    <col min="6920" max="6920" width="10.125" style="26" customWidth="1"/>
    <col min="6921" max="6921" width="12.125" style="26" customWidth="1"/>
    <col min="6922" max="6922" width="11" style="26" customWidth="1"/>
    <col min="6923" max="6924" width="10.625" style="26" customWidth="1"/>
    <col min="6925" max="6925" width="11.125" style="26" customWidth="1"/>
    <col min="6926" max="7168" width="9" style="26"/>
    <col min="7169" max="7169" width="21.125" style="26" customWidth="1"/>
    <col min="7170" max="7170" width="16.5" style="26" customWidth="1"/>
    <col min="7171" max="7171" width="15.5" style="26" customWidth="1"/>
    <col min="7172" max="7172" width="16" style="26" customWidth="1"/>
    <col min="7173" max="7173" width="14.125" style="26" customWidth="1"/>
    <col min="7174" max="7174" width="15.5" style="26" customWidth="1"/>
    <col min="7175" max="7175" width="10.875" style="26" customWidth="1"/>
    <col min="7176" max="7176" width="10.125" style="26" customWidth="1"/>
    <col min="7177" max="7177" width="12.125" style="26" customWidth="1"/>
    <col min="7178" max="7178" width="11" style="26" customWidth="1"/>
    <col min="7179" max="7180" width="10.625" style="26" customWidth="1"/>
    <col min="7181" max="7181" width="11.125" style="26" customWidth="1"/>
    <col min="7182" max="7424" width="9" style="26"/>
    <col min="7425" max="7425" width="21.125" style="26" customWidth="1"/>
    <col min="7426" max="7426" width="16.5" style="26" customWidth="1"/>
    <col min="7427" max="7427" width="15.5" style="26" customWidth="1"/>
    <col min="7428" max="7428" width="16" style="26" customWidth="1"/>
    <col min="7429" max="7429" width="14.125" style="26" customWidth="1"/>
    <col min="7430" max="7430" width="15.5" style="26" customWidth="1"/>
    <col min="7431" max="7431" width="10.875" style="26" customWidth="1"/>
    <col min="7432" max="7432" width="10.125" style="26" customWidth="1"/>
    <col min="7433" max="7433" width="12.125" style="26" customWidth="1"/>
    <col min="7434" max="7434" width="11" style="26" customWidth="1"/>
    <col min="7435" max="7436" width="10.625" style="26" customWidth="1"/>
    <col min="7437" max="7437" width="11.125" style="26" customWidth="1"/>
    <col min="7438" max="7680" width="9" style="26"/>
    <col min="7681" max="7681" width="21.125" style="26" customWidth="1"/>
    <col min="7682" max="7682" width="16.5" style="26" customWidth="1"/>
    <col min="7683" max="7683" width="15.5" style="26" customWidth="1"/>
    <col min="7684" max="7684" width="16" style="26" customWidth="1"/>
    <col min="7685" max="7685" width="14.125" style="26" customWidth="1"/>
    <col min="7686" max="7686" width="15.5" style="26" customWidth="1"/>
    <col min="7687" max="7687" width="10.875" style="26" customWidth="1"/>
    <col min="7688" max="7688" width="10.125" style="26" customWidth="1"/>
    <col min="7689" max="7689" width="12.125" style="26" customWidth="1"/>
    <col min="7690" max="7690" width="11" style="26" customWidth="1"/>
    <col min="7691" max="7692" width="10.625" style="26" customWidth="1"/>
    <col min="7693" max="7693" width="11.125" style="26" customWidth="1"/>
    <col min="7694" max="7936" width="9" style="26"/>
    <col min="7937" max="7937" width="21.125" style="26" customWidth="1"/>
    <col min="7938" max="7938" width="16.5" style="26" customWidth="1"/>
    <col min="7939" max="7939" width="15.5" style="26" customWidth="1"/>
    <col min="7940" max="7940" width="16" style="26" customWidth="1"/>
    <col min="7941" max="7941" width="14.125" style="26" customWidth="1"/>
    <col min="7942" max="7942" width="15.5" style="26" customWidth="1"/>
    <col min="7943" max="7943" width="10.875" style="26" customWidth="1"/>
    <col min="7944" max="7944" width="10.125" style="26" customWidth="1"/>
    <col min="7945" max="7945" width="12.125" style="26" customWidth="1"/>
    <col min="7946" max="7946" width="11" style="26" customWidth="1"/>
    <col min="7947" max="7948" width="10.625" style="26" customWidth="1"/>
    <col min="7949" max="7949" width="11.125" style="26" customWidth="1"/>
    <col min="7950" max="8192" width="9" style="26"/>
    <col min="8193" max="8193" width="21.125" style="26" customWidth="1"/>
    <col min="8194" max="8194" width="16.5" style="26" customWidth="1"/>
    <col min="8195" max="8195" width="15.5" style="26" customWidth="1"/>
    <col min="8196" max="8196" width="16" style="26" customWidth="1"/>
    <col min="8197" max="8197" width="14.125" style="26" customWidth="1"/>
    <col min="8198" max="8198" width="15.5" style="26" customWidth="1"/>
    <col min="8199" max="8199" width="10.875" style="26" customWidth="1"/>
    <col min="8200" max="8200" width="10.125" style="26" customWidth="1"/>
    <col min="8201" max="8201" width="12.125" style="26" customWidth="1"/>
    <col min="8202" max="8202" width="11" style="26" customWidth="1"/>
    <col min="8203" max="8204" width="10.625" style="26" customWidth="1"/>
    <col min="8205" max="8205" width="11.125" style="26" customWidth="1"/>
    <col min="8206" max="8448" width="9" style="26"/>
    <col min="8449" max="8449" width="21.125" style="26" customWidth="1"/>
    <col min="8450" max="8450" width="16.5" style="26" customWidth="1"/>
    <col min="8451" max="8451" width="15.5" style="26" customWidth="1"/>
    <col min="8452" max="8452" width="16" style="26" customWidth="1"/>
    <col min="8453" max="8453" width="14.125" style="26" customWidth="1"/>
    <col min="8454" max="8454" width="15.5" style="26" customWidth="1"/>
    <col min="8455" max="8455" width="10.875" style="26" customWidth="1"/>
    <col min="8456" max="8456" width="10.125" style="26" customWidth="1"/>
    <col min="8457" max="8457" width="12.125" style="26" customWidth="1"/>
    <col min="8458" max="8458" width="11" style="26" customWidth="1"/>
    <col min="8459" max="8460" width="10.625" style="26" customWidth="1"/>
    <col min="8461" max="8461" width="11.125" style="26" customWidth="1"/>
    <col min="8462" max="8704" width="9" style="26"/>
    <col min="8705" max="8705" width="21.125" style="26" customWidth="1"/>
    <col min="8706" max="8706" width="16.5" style="26" customWidth="1"/>
    <col min="8707" max="8707" width="15.5" style="26" customWidth="1"/>
    <col min="8708" max="8708" width="16" style="26" customWidth="1"/>
    <col min="8709" max="8709" width="14.125" style="26" customWidth="1"/>
    <col min="8710" max="8710" width="15.5" style="26" customWidth="1"/>
    <col min="8711" max="8711" width="10.875" style="26" customWidth="1"/>
    <col min="8712" max="8712" width="10.125" style="26" customWidth="1"/>
    <col min="8713" max="8713" width="12.125" style="26" customWidth="1"/>
    <col min="8714" max="8714" width="11" style="26" customWidth="1"/>
    <col min="8715" max="8716" width="10.625" style="26" customWidth="1"/>
    <col min="8717" max="8717" width="11.125" style="26" customWidth="1"/>
    <col min="8718" max="8960" width="9" style="26"/>
    <col min="8961" max="8961" width="21.125" style="26" customWidth="1"/>
    <col min="8962" max="8962" width="16.5" style="26" customWidth="1"/>
    <col min="8963" max="8963" width="15.5" style="26" customWidth="1"/>
    <col min="8964" max="8964" width="16" style="26" customWidth="1"/>
    <col min="8965" max="8965" width="14.125" style="26" customWidth="1"/>
    <col min="8966" max="8966" width="15.5" style="26" customWidth="1"/>
    <col min="8967" max="8967" width="10.875" style="26" customWidth="1"/>
    <col min="8968" max="8968" width="10.125" style="26" customWidth="1"/>
    <col min="8969" max="8969" width="12.125" style="26" customWidth="1"/>
    <col min="8970" max="8970" width="11" style="26" customWidth="1"/>
    <col min="8971" max="8972" width="10.625" style="26" customWidth="1"/>
    <col min="8973" max="8973" width="11.125" style="26" customWidth="1"/>
    <col min="8974" max="9216" width="9" style="26"/>
    <col min="9217" max="9217" width="21.125" style="26" customWidth="1"/>
    <col min="9218" max="9218" width="16.5" style="26" customWidth="1"/>
    <col min="9219" max="9219" width="15.5" style="26" customWidth="1"/>
    <col min="9220" max="9220" width="16" style="26" customWidth="1"/>
    <col min="9221" max="9221" width="14.125" style="26" customWidth="1"/>
    <col min="9222" max="9222" width="15.5" style="26" customWidth="1"/>
    <col min="9223" max="9223" width="10.875" style="26" customWidth="1"/>
    <col min="9224" max="9224" width="10.125" style="26" customWidth="1"/>
    <col min="9225" max="9225" width="12.125" style="26" customWidth="1"/>
    <col min="9226" max="9226" width="11" style="26" customWidth="1"/>
    <col min="9227" max="9228" width="10.625" style="26" customWidth="1"/>
    <col min="9229" max="9229" width="11.125" style="26" customWidth="1"/>
    <col min="9230" max="9472" width="9" style="26"/>
    <col min="9473" max="9473" width="21.125" style="26" customWidth="1"/>
    <col min="9474" max="9474" width="16.5" style="26" customWidth="1"/>
    <col min="9475" max="9475" width="15.5" style="26" customWidth="1"/>
    <col min="9476" max="9476" width="16" style="26" customWidth="1"/>
    <col min="9477" max="9477" width="14.125" style="26" customWidth="1"/>
    <col min="9478" max="9478" width="15.5" style="26" customWidth="1"/>
    <col min="9479" max="9479" width="10.875" style="26" customWidth="1"/>
    <col min="9480" max="9480" width="10.125" style="26" customWidth="1"/>
    <col min="9481" max="9481" width="12.125" style="26" customWidth="1"/>
    <col min="9482" max="9482" width="11" style="26" customWidth="1"/>
    <col min="9483" max="9484" width="10.625" style="26" customWidth="1"/>
    <col min="9485" max="9485" width="11.125" style="26" customWidth="1"/>
    <col min="9486" max="9728" width="9" style="26"/>
    <col min="9729" max="9729" width="21.125" style="26" customWidth="1"/>
    <col min="9730" max="9730" width="16.5" style="26" customWidth="1"/>
    <col min="9731" max="9731" width="15.5" style="26" customWidth="1"/>
    <col min="9732" max="9732" width="16" style="26" customWidth="1"/>
    <col min="9733" max="9733" width="14.125" style="26" customWidth="1"/>
    <col min="9734" max="9734" width="15.5" style="26" customWidth="1"/>
    <col min="9735" max="9735" width="10.875" style="26" customWidth="1"/>
    <col min="9736" max="9736" width="10.125" style="26" customWidth="1"/>
    <col min="9737" max="9737" width="12.125" style="26" customWidth="1"/>
    <col min="9738" max="9738" width="11" style="26" customWidth="1"/>
    <col min="9739" max="9740" width="10.625" style="26" customWidth="1"/>
    <col min="9741" max="9741" width="11.125" style="26" customWidth="1"/>
    <col min="9742" max="9984" width="9" style="26"/>
    <col min="9985" max="9985" width="21.125" style="26" customWidth="1"/>
    <col min="9986" max="9986" width="16.5" style="26" customWidth="1"/>
    <col min="9987" max="9987" width="15.5" style="26" customWidth="1"/>
    <col min="9988" max="9988" width="16" style="26" customWidth="1"/>
    <col min="9989" max="9989" width="14.125" style="26" customWidth="1"/>
    <col min="9990" max="9990" width="15.5" style="26" customWidth="1"/>
    <col min="9991" max="9991" width="10.875" style="26" customWidth="1"/>
    <col min="9992" max="9992" width="10.125" style="26" customWidth="1"/>
    <col min="9993" max="9993" width="12.125" style="26" customWidth="1"/>
    <col min="9994" max="9994" width="11" style="26" customWidth="1"/>
    <col min="9995" max="9996" width="10.625" style="26" customWidth="1"/>
    <col min="9997" max="9997" width="11.125" style="26" customWidth="1"/>
    <col min="9998" max="10240" width="9" style="26"/>
    <col min="10241" max="10241" width="21.125" style="26" customWidth="1"/>
    <col min="10242" max="10242" width="16.5" style="26" customWidth="1"/>
    <col min="10243" max="10243" width="15.5" style="26" customWidth="1"/>
    <col min="10244" max="10244" width="16" style="26" customWidth="1"/>
    <col min="10245" max="10245" width="14.125" style="26" customWidth="1"/>
    <col min="10246" max="10246" width="15.5" style="26" customWidth="1"/>
    <col min="10247" max="10247" width="10.875" style="26" customWidth="1"/>
    <col min="10248" max="10248" width="10.125" style="26" customWidth="1"/>
    <col min="10249" max="10249" width="12.125" style="26" customWidth="1"/>
    <col min="10250" max="10250" width="11" style="26" customWidth="1"/>
    <col min="10251" max="10252" width="10.625" style="26" customWidth="1"/>
    <col min="10253" max="10253" width="11.125" style="26" customWidth="1"/>
    <col min="10254" max="10496" width="9" style="26"/>
    <col min="10497" max="10497" width="21.125" style="26" customWidth="1"/>
    <col min="10498" max="10498" width="16.5" style="26" customWidth="1"/>
    <col min="10499" max="10499" width="15.5" style="26" customWidth="1"/>
    <col min="10500" max="10500" width="16" style="26" customWidth="1"/>
    <col min="10501" max="10501" width="14.125" style="26" customWidth="1"/>
    <col min="10502" max="10502" width="15.5" style="26" customWidth="1"/>
    <col min="10503" max="10503" width="10.875" style="26" customWidth="1"/>
    <col min="10504" max="10504" width="10.125" style="26" customWidth="1"/>
    <col min="10505" max="10505" width="12.125" style="26" customWidth="1"/>
    <col min="10506" max="10506" width="11" style="26" customWidth="1"/>
    <col min="10507" max="10508" width="10.625" style="26" customWidth="1"/>
    <col min="10509" max="10509" width="11.125" style="26" customWidth="1"/>
    <col min="10510" max="10752" width="9" style="26"/>
    <col min="10753" max="10753" width="21.125" style="26" customWidth="1"/>
    <col min="10754" max="10754" width="16.5" style="26" customWidth="1"/>
    <col min="10755" max="10755" width="15.5" style="26" customWidth="1"/>
    <col min="10756" max="10756" width="16" style="26" customWidth="1"/>
    <col min="10757" max="10757" width="14.125" style="26" customWidth="1"/>
    <col min="10758" max="10758" width="15.5" style="26" customWidth="1"/>
    <col min="10759" max="10759" width="10.875" style="26" customWidth="1"/>
    <col min="10760" max="10760" width="10.125" style="26" customWidth="1"/>
    <col min="10761" max="10761" width="12.125" style="26" customWidth="1"/>
    <col min="10762" max="10762" width="11" style="26" customWidth="1"/>
    <col min="10763" max="10764" width="10.625" style="26" customWidth="1"/>
    <col min="10765" max="10765" width="11.125" style="26" customWidth="1"/>
    <col min="10766" max="11008" width="9" style="26"/>
    <col min="11009" max="11009" width="21.125" style="26" customWidth="1"/>
    <col min="11010" max="11010" width="16.5" style="26" customWidth="1"/>
    <col min="11011" max="11011" width="15.5" style="26" customWidth="1"/>
    <col min="11012" max="11012" width="16" style="26" customWidth="1"/>
    <col min="11013" max="11013" width="14.125" style="26" customWidth="1"/>
    <col min="11014" max="11014" width="15.5" style="26" customWidth="1"/>
    <col min="11015" max="11015" width="10.875" style="26" customWidth="1"/>
    <col min="11016" max="11016" width="10.125" style="26" customWidth="1"/>
    <col min="11017" max="11017" width="12.125" style="26" customWidth="1"/>
    <col min="11018" max="11018" width="11" style="26" customWidth="1"/>
    <col min="11019" max="11020" width="10.625" style="26" customWidth="1"/>
    <col min="11021" max="11021" width="11.125" style="26" customWidth="1"/>
    <col min="11022" max="11264" width="9" style="26"/>
    <col min="11265" max="11265" width="21.125" style="26" customWidth="1"/>
    <col min="11266" max="11266" width="16.5" style="26" customWidth="1"/>
    <col min="11267" max="11267" width="15.5" style="26" customWidth="1"/>
    <col min="11268" max="11268" width="16" style="26" customWidth="1"/>
    <col min="11269" max="11269" width="14.125" style="26" customWidth="1"/>
    <col min="11270" max="11270" width="15.5" style="26" customWidth="1"/>
    <col min="11271" max="11271" width="10.875" style="26" customWidth="1"/>
    <col min="11272" max="11272" width="10.125" style="26" customWidth="1"/>
    <col min="11273" max="11273" width="12.125" style="26" customWidth="1"/>
    <col min="11274" max="11274" width="11" style="26" customWidth="1"/>
    <col min="11275" max="11276" width="10.625" style="26" customWidth="1"/>
    <col min="11277" max="11277" width="11.125" style="26" customWidth="1"/>
    <col min="11278" max="11520" width="9" style="26"/>
    <col min="11521" max="11521" width="21.125" style="26" customWidth="1"/>
    <col min="11522" max="11522" width="16.5" style="26" customWidth="1"/>
    <col min="11523" max="11523" width="15.5" style="26" customWidth="1"/>
    <col min="11524" max="11524" width="16" style="26" customWidth="1"/>
    <col min="11525" max="11525" width="14.125" style="26" customWidth="1"/>
    <col min="11526" max="11526" width="15.5" style="26" customWidth="1"/>
    <col min="11527" max="11527" width="10.875" style="26" customWidth="1"/>
    <col min="11528" max="11528" width="10.125" style="26" customWidth="1"/>
    <col min="11529" max="11529" width="12.125" style="26" customWidth="1"/>
    <col min="11530" max="11530" width="11" style="26" customWidth="1"/>
    <col min="11531" max="11532" width="10.625" style="26" customWidth="1"/>
    <col min="11533" max="11533" width="11.125" style="26" customWidth="1"/>
    <col min="11534" max="11776" width="9" style="26"/>
    <col min="11777" max="11777" width="21.125" style="26" customWidth="1"/>
    <col min="11778" max="11778" width="16.5" style="26" customWidth="1"/>
    <col min="11779" max="11779" width="15.5" style="26" customWidth="1"/>
    <col min="11780" max="11780" width="16" style="26" customWidth="1"/>
    <col min="11781" max="11781" width="14.125" style="26" customWidth="1"/>
    <col min="11782" max="11782" width="15.5" style="26" customWidth="1"/>
    <col min="11783" max="11783" width="10.875" style="26" customWidth="1"/>
    <col min="11784" max="11784" width="10.125" style="26" customWidth="1"/>
    <col min="11785" max="11785" width="12.125" style="26" customWidth="1"/>
    <col min="11786" max="11786" width="11" style="26" customWidth="1"/>
    <col min="11787" max="11788" width="10.625" style="26" customWidth="1"/>
    <col min="11789" max="11789" width="11.125" style="26" customWidth="1"/>
    <col min="11790" max="12032" width="9" style="26"/>
    <col min="12033" max="12033" width="21.125" style="26" customWidth="1"/>
    <col min="12034" max="12034" width="16.5" style="26" customWidth="1"/>
    <col min="12035" max="12035" width="15.5" style="26" customWidth="1"/>
    <col min="12036" max="12036" width="16" style="26" customWidth="1"/>
    <col min="12037" max="12037" width="14.125" style="26" customWidth="1"/>
    <col min="12038" max="12038" width="15.5" style="26" customWidth="1"/>
    <col min="12039" max="12039" width="10.875" style="26" customWidth="1"/>
    <col min="12040" max="12040" width="10.125" style="26" customWidth="1"/>
    <col min="12041" max="12041" width="12.125" style="26" customWidth="1"/>
    <col min="12042" max="12042" width="11" style="26" customWidth="1"/>
    <col min="12043" max="12044" width="10.625" style="26" customWidth="1"/>
    <col min="12045" max="12045" width="11.125" style="26" customWidth="1"/>
    <col min="12046" max="12288" width="9" style="26"/>
    <col min="12289" max="12289" width="21.125" style="26" customWidth="1"/>
    <col min="12290" max="12290" width="16.5" style="26" customWidth="1"/>
    <col min="12291" max="12291" width="15.5" style="26" customWidth="1"/>
    <col min="12292" max="12292" width="16" style="26" customWidth="1"/>
    <col min="12293" max="12293" width="14.125" style="26" customWidth="1"/>
    <col min="12294" max="12294" width="15.5" style="26" customWidth="1"/>
    <col min="12295" max="12295" width="10.875" style="26" customWidth="1"/>
    <col min="12296" max="12296" width="10.125" style="26" customWidth="1"/>
    <col min="12297" max="12297" width="12.125" style="26" customWidth="1"/>
    <col min="12298" max="12298" width="11" style="26" customWidth="1"/>
    <col min="12299" max="12300" width="10.625" style="26" customWidth="1"/>
    <col min="12301" max="12301" width="11.125" style="26" customWidth="1"/>
    <col min="12302" max="12544" width="9" style="26"/>
    <col min="12545" max="12545" width="21.125" style="26" customWidth="1"/>
    <col min="12546" max="12546" width="16.5" style="26" customWidth="1"/>
    <col min="12547" max="12547" width="15.5" style="26" customWidth="1"/>
    <col min="12548" max="12548" width="16" style="26" customWidth="1"/>
    <col min="12549" max="12549" width="14.125" style="26" customWidth="1"/>
    <col min="12550" max="12550" width="15.5" style="26" customWidth="1"/>
    <col min="12551" max="12551" width="10.875" style="26" customWidth="1"/>
    <col min="12552" max="12552" width="10.125" style="26" customWidth="1"/>
    <col min="12553" max="12553" width="12.125" style="26" customWidth="1"/>
    <col min="12554" max="12554" width="11" style="26" customWidth="1"/>
    <col min="12555" max="12556" width="10.625" style="26" customWidth="1"/>
    <col min="12557" max="12557" width="11.125" style="26" customWidth="1"/>
    <col min="12558" max="12800" width="9" style="26"/>
    <col min="12801" max="12801" width="21.125" style="26" customWidth="1"/>
    <col min="12802" max="12802" width="16.5" style="26" customWidth="1"/>
    <col min="12803" max="12803" width="15.5" style="26" customWidth="1"/>
    <col min="12804" max="12804" width="16" style="26" customWidth="1"/>
    <col min="12805" max="12805" width="14.125" style="26" customWidth="1"/>
    <col min="12806" max="12806" width="15.5" style="26" customWidth="1"/>
    <col min="12807" max="12807" width="10.875" style="26" customWidth="1"/>
    <col min="12808" max="12808" width="10.125" style="26" customWidth="1"/>
    <col min="12809" max="12809" width="12.125" style="26" customWidth="1"/>
    <col min="12810" max="12810" width="11" style="26" customWidth="1"/>
    <col min="12811" max="12812" width="10.625" style="26" customWidth="1"/>
    <col min="12813" max="12813" width="11.125" style="26" customWidth="1"/>
    <col min="12814" max="13056" width="9" style="26"/>
    <col min="13057" max="13057" width="21.125" style="26" customWidth="1"/>
    <col min="13058" max="13058" width="16.5" style="26" customWidth="1"/>
    <col min="13059" max="13059" width="15.5" style="26" customWidth="1"/>
    <col min="13060" max="13060" width="16" style="26" customWidth="1"/>
    <col min="13061" max="13061" width="14.125" style="26" customWidth="1"/>
    <col min="13062" max="13062" width="15.5" style="26" customWidth="1"/>
    <col min="13063" max="13063" width="10.875" style="26" customWidth="1"/>
    <col min="13064" max="13064" width="10.125" style="26" customWidth="1"/>
    <col min="13065" max="13065" width="12.125" style="26" customWidth="1"/>
    <col min="13066" max="13066" width="11" style="26" customWidth="1"/>
    <col min="13067" max="13068" width="10.625" style="26" customWidth="1"/>
    <col min="13069" max="13069" width="11.125" style="26" customWidth="1"/>
    <col min="13070" max="13312" width="9" style="26"/>
    <col min="13313" max="13313" width="21.125" style="26" customWidth="1"/>
    <col min="13314" max="13314" width="16.5" style="26" customWidth="1"/>
    <col min="13315" max="13315" width="15.5" style="26" customWidth="1"/>
    <col min="13316" max="13316" width="16" style="26" customWidth="1"/>
    <col min="13317" max="13317" width="14.125" style="26" customWidth="1"/>
    <col min="13318" max="13318" width="15.5" style="26" customWidth="1"/>
    <col min="13319" max="13319" width="10.875" style="26" customWidth="1"/>
    <col min="13320" max="13320" width="10.125" style="26" customWidth="1"/>
    <col min="13321" max="13321" width="12.125" style="26" customWidth="1"/>
    <col min="13322" max="13322" width="11" style="26" customWidth="1"/>
    <col min="13323" max="13324" width="10.625" style="26" customWidth="1"/>
    <col min="13325" max="13325" width="11.125" style="26" customWidth="1"/>
    <col min="13326" max="13568" width="9" style="26"/>
    <col min="13569" max="13569" width="21.125" style="26" customWidth="1"/>
    <col min="13570" max="13570" width="16.5" style="26" customWidth="1"/>
    <col min="13571" max="13571" width="15.5" style="26" customWidth="1"/>
    <col min="13572" max="13572" width="16" style="26" customWidth="1"/>
    <col min="13573" max="13573" width="14.125" style="26" customWidth="1"/>
    <col min="13574" max="13574" width="15.5" style="26" customWidth="1"/>
    <col min="13575" max="13575" width="10.875" style="26" customWidth="1"/>
    <col min="13576" max="13576" width="10.125" style="26" customWidth="1"/>
    <col min="13577" max="13577" width="12.125" style="26" customWidth="1"/>
    <col min="13578" max="13578" width="11" style="26" customWidth="1"/>
    <col min="13579" max="13580" width="10.625" style="26" customWidth="1"/>
    <col min="13581" max="13581" width="11.125" style="26" customWidth="1"/>
    <col min="13582" max="13824" width="9" style="26"/>
    <col min="13825" max="13825" width="21.125" style="26" customWidth="1"/>
    <col min="13826" max="13826" width="16.5" style="26" customWidth="1"/>
    <col min="13827" max="13827" width="15.5" style="26" customWidth="1"/>
    <col min="13828" max="13828" width="16" style="26" customWidth="1"/>
    <col min="13829" max="13829" width="14.125" style="26" customWidth="1"/>
    <col min="13830" max="13830" width="15.5" style="26" customWidth="1"/>
    <col min="13831" max="13831" width="10.875" style="26" customWidth="1"/>
    <col min="13832" max="13832" width="10.125" style="26" customWidth="1"/>
    <col min="13833" max="13833" width="12.125" style="26" customWidth="1"/>
    <col min="13834" max="13834" width="11" style="26" customWidth="1"/>
    <col min="13835" max="13836" width="10.625" style="26" customWidth="1"/>
    <col min="13837" max="13837" width="11.125" style="26" customWidth="1"/>
    <col min="13838" max="14080" width="9" style="26"/>
    <col min="14081" max="14081" width="21.125" style="26" customWidth="1"/>
    <col min="14082" max="14082" width="16.5" style="26" customWidth="1"/>
    <col min="14083" max="14083" width="15.5" style="26" customWidth="1"/>
    <col min="14084" max="14084" width="16" style="26" customWidth="1"/>
    <col min="14085" max="14085" width="14.125" style="26" customWidth="1"/>
    <col min="14086" max="14086" width="15.5" style="26" customWidth="1"/>
    <col min="14087" max="14087" width="10.875" style="26" customWidth="1"/>
    <col min="14088" max="14088" width="10.125" style="26" customWidth="1"/>
    <col min="14089" max="14089" width="12.125" style="26" customWidth="1"/>
    <col min="14090" max="14090" width="11" style="26" customWidth="1"/>
    <col min="14091" max="14092" width="10.625" style="26" customWidth="1"/>
    <col min="14093" max="14093" width="11.125" style="26" customWidth="1"/>
    <col min="14094" max="14336" width="9" style="26"/>
    <col min="14337" max="14337" width="21.125" style="26" customWidth="1"/>
    <col min="14338" max="14338" width="16.5" style="26" customWidth="1"/>
    <col min="14339" max="14339" width="15.5" style="26" customWidth="1"/>
    <col min="14340" max="14340" width="16" style="26" customWidth="1"/>
    <col min="14341" max="14341" width="14.125" style="26" customWidth="1"/>
    <col min="14342" max="14342" width="15.5" style="26" customWidth="1"/>
    <col min="14343" max="14343" width="10.875" style="26" customWidth="1"/>
    <col min="14344" max="14344" width="10.125" style="26" customWidth="1"/>
    <col min="14345" max="14345" width="12.125" style="26" customWidth="1"/>
    <col min="14346" max="14346" width="11" style="26" customWidth="1"/>
    <col min="14347" max="14348" width="10.625" style="26" customWidth="1"/>
    <col min="14349" max="14349" width="11.125" style="26" customWidth="1"/>
    <col min="14350" max="14592" width="9" style="26"/>
    <col min="14593" max="14593" width="21.125" style="26" customWidth="1"/>
    <col min="14594" max="14594" width="16.5" style="26" customWidth="1"/>
    <col min="14595" max="14595" width="15.5" style="26" customWidth="1"/>
    <col min="14596" max="14596" width="16" style="26" customWidth="1"/>
    <col min="14597" max="14597" width="14.125" style="26" customWidth="1"/>
    <col min="14598" max="14598" width="15.5" style="26" customWidth="1"/>
    <col min="14599" max="14599" width="10.875" style="26" customWidth="1"/>
    <col min="14600" max="14600" width="10.125" style="26" customWidth="1"/>
    <col min="14601" max="14601" width="12.125" style="26" customWidth="1"/>
    <col min="14602" max="14602" width="11" style="26" customWidth="1"/>
    <col min="14603" max="14604" width="10.625" style="26" customWidth="1"/>
    <col min="14605" max="14605" width="11.125" style="26" customWidth="1"/>
    <col min="14606" max="14848" width="9" style="26"/>
    <col min="14849" max="14849" width="21.125" style="26" customWidth="1"/>
    <col min="14850" max="14850" width="16.5" style="26" customWidth="1"/>
    <col min="14851" max="14851" width="15.5" style="26" customWidth="1"/>
    <col min="14852" max="14852" width="16" style="26" customWidth="1"/>
    <col min="14853" max="14853" width="14.125" style="26" customWidth="1"/>
    <col min="14854" max="14854" width="15.5" style="26" customWidth="1"/>
    <col min="14855" max="14855" width="10.875" style="26" customWidth="1"/>
    <col min="14856" max="14856" width="10.125" style="26" customWidth="1"/>
    <col min="14857" max="14857" width="12.125" style="26" customWidth="1"/>
    <col min="14858" max="14858" width="11" style="26" customWidth="1"/>
    <col min="14859" max="14860" width="10.625" style="26" customWidth="1"/>
    <col min="14861" max="14861" width="11.125" style="26" customWidth="1"/>
    <col min="14862" max="15104" width="9" style="26"/>
    <col min="15105" max="15105" width="21.125" style="26" customWidth="1"/>
    <col min="15106" max="15106" width="16.5" style="26" customWidth="1"/>
    <col min="15107" max="15107" width="15.5" style="26" customWidth="1"/>
    <col min="15108" max="15108" width="16" style="26" customWidth="1"/>
    <col min="15109" max="15109" width="14.125" style="26" customWidth="1"/>
    <col min="15110" max="15110" width="15.5" style="26" customWidth="1"/>
    <col min="15111" max="15111" width="10.875" style="26" customWidth="1"/>
    <col min="15112" max="15112" width="10.125" style="26" customWidth="1"/>
    <col min="15113" max="15113" width="12.125" style="26" customWidth="1"/>
    <col min="15114" max="15114" width="11" style="26" customWidth="1"/>
    <col min="15115" max="15116" width="10.625" style="26" customWidth="1"/>
    <col min="15117" max="15117" width="11.125" style="26" customWidth="1"/>
    <col min="15118" max="15360" width="9" style="26"/>
    <col min="15361" max="15361" width="21.125" style="26" customWidth="1"/>
    <col min="15362" max="15362" width="16.5" style="26" customWidth="1"/>
    <col min="15363" max="15363" width="15.5" style="26" customWidth="1"/>
    <col min="15364" max="15364" width="16" style="26" customWidth="1"/>
    <col min="15365" max="15365" width="14.125" style="26" customWidth="1"/>
    <col min="15366" max="15366" width="15.5" style="26" customWidth="1"/>
    <col min="15367" max="15367" width="10.875" style="26" customWidth="1"/>
    <col min="15368" max="15368" width="10.125" style="26" customWidth="1"/>
    <col min="15369" max="15369" width="12.125" style="26" customWidth="1"/>
    <col min="15370" max="15370" width="11" style="26" customWidth="1"/>
    <col min="15371" max="15372" width="10.625" style="26" customWidth="1"/>
    <col min="15373" max="15373" width="11.125" style="26" customWidth="1"/>
    <col min="15374" max="15616" width="9" style="26"/>
    <col min="15617" max="15617" width="21.125" style="26" customWidth="1"/>
    <col min="15618" max="15618" width="16.5" style="26" customWidth="1"/>
    <col min="15619" max="15619" width="15.5" style="26" customWidth="1"/>
    <col min="15620" max="15620" width="16" style="26" customWidth="1"/>
    <col min="15621" max="15621" width="14.125" style="26" customWidth="1"/>
    <col min="15622" max="15622" width="15.5" style="26" customWidth="1"/>
    <col min="15623" max="15623" width="10.875" style="26" customWidth="1"/>
    <col min="15624" max="15624" width="10.125" style="26" customWidth="1"/>
    <col min="15625" max="15625" width="12.125" style="26" customWidth="1"/>
    <col min="15626" max="15626" width="11" style="26" customWidth="1"/>
    <col min="15627" max="15628" width="10.625" style="26" customWidth="1"/>
    <col min="15629" max="15629" width="11.125" style="26" customWidth="1"/>
    <col min="15630" max="15872" width="9" style="26"/>
    <col min="15873" max="15873" width="21.125" style="26" customWidth="1"/>
    <col min="15874" max="15874" width="16.5" style="26" customWidth="1"/>
    <col min="15875" max="15875" width="15.5" style="26" customWidth="1"/>
    <col min="15876" max="15876" width="16" style="26" customWidth="1"/>
    <col min="15877" max="15877" width="14.125" style="26" customWidth="1"/>
    <col min="15878" max="15878" width="15.5" style="26" customWidth="1"/>
    <col min="15879" max="15879" width="10.875" style="26" customWidth="1"/>
    <col min="15880" max="15880" width="10.125" style="26" customWidth="1"/>
    <col min="15881" max="15881" width="12.125" style="26" customWidth="1"/>
    <col min="15882" max="15882" width="11" style="26" customWidth="1"/>
    <col min="15883" max="15884" width="10.625" style="26" customWidth="1"/>
    <col min="15885" max="15885" width="11.125" style="26" customWidth="1"/>
    <col min="15886" max="16128" width="9" style="26"/>
    <col min="16129" max="16129" width="21.125" style="26" customWidth="1"/>
    <col min="16130" max="16130" width="16.5" style="26" customWidth="1"/>
    <col min="16131" max="16131" width="15.5" style="26" customWidth="1"/>
    <col min="16132" max="16132" width="16" style="26" customWidth="1"/>
    <col min="16133" max="16133" width="14.125" style="26" customWidth="1"/>
    <col min="16134" max="16134" width="15.5" style="26" customWidth="1"/>
    <col min="16135" max="16135" width="10.875" style="26" customWidth="1"/>
    <col min="16136" max="16136" width="10.125" style="26" customWidth="1"/>
    <col min="16137" max="16137" width="12.125" style="26" customWidth="1"/>
    <col min="16138" max="16138" width="11" style="26" customWidth="1"/>
    <col min="16139" max="16140" width="10.625" style="26" customWidth="1"/>
    <col min="16141" max="16141" width="11.125" style="26" customWidth="1"/>
    <col min="16142" max="16384" width="9" style="26"/>
  </cols>
  <sheetData>
    <row r="1" spans="1:16" x14ac:dyDescent="0.25">
      <c r="A1" s="22" t="s">
        <v>211</v>
      </c>
      <c r="B1" s="23" t="s">
        <v>212</v>
      </c>
    </row>
    <row r="2" spans="1:16" x14ac:dyDescent="0.25">
      <c r="A2" s="76" t="s">
        <v>213</v>
      </c>
      <c r="B2" s="28">
        <v>100.121</v>
      </c>
      <c r="D2" s="38" t="s">
        <v>246</v>
      </c>
      <c r="E2" s="28"/>
    </row>
    <row r="3" spans="1:16" x14ac:dyDescent="0.25">
      <c r="A3" s="27" t="s">
        <v>214</v>
      </c>
      <c r="B3" s="28">
        <v>136.559</v>
      </c>
      <c r="D3" s="38" t="s">
        <v>213</v>
      </c>
    </row>
    <row r="4" spans="1:16" x14ac:dyDescent="0.25">
      <c r="A4" s="27" t="s">
        <v>215</v>
      </c>
      <c r="B4" s="28">
        <v>75.802999999999997</v>
      </c>
      <c r="D4" s="38" t="s">
        <v>247</v>
      </c>
    </row>
    <row r="5" spans="1:16" x14ac:dyDescent="0.25">
      <c r="A5" s="76" t="s">
        <v>216</v>
      </c>
      <c r="B5" s="28">
        <v>181.60300000000001</v>
      </c>
      <c r="D5" s="38" t="s">
        <v>216</v>
      </c>
      <c r="E5" s="41"/>
    </row>
    <row r="6" spans="1:16" x14ac:dyDescent="0.25">
      <c r="A6" s="27" t="s">
        <v>217</v>
      </c>
      <c r="B6" s="28">
        <v>0</v>
      </c>
      <c r="D6" s="39" t="s">
        <v>248</v>
      </c>
    </row>
    <row r="7" spans="1:16" x14ac:dyDescent="0.25">
      <c r="A7" s="27" t="s">
        <v>218</v>
      </c>
      <c r="B7" s="28">
        <v>1042.2370000000001</v>
      </c>
      <c r="D7" s="39" t="s">
        <v>218</v>
      </c>
    </row>
    <row r="8" spans="1:16" x14ac:dyDescent="0.25">
      <c r="A8" s="27" t="s">
        <v>219</v>
      </c>
      <c r="B8" s="28">
        <v>824.49699999999996</v>
      </c>
      <c r="D8" s="42" t="s">
        <v>249</v>
      </c>
    </row>
    <row r="9" spans="1:16" x14ac:dyDescent="0.25">
      <c r="A9" s="27" t="s">
        <v>220</v>
      </c>
      <c r="B9" s="28">
        <v>336.11900000000003</v>
      </c>
      <c r="D9" s="42" t="s">
        <v>220</v>
      </c>
    </row>
    <row r="10" spans="1:16" x14ac:dyDescent="0.25">
      <c r="A10" s="35" t="s">
        <v>245</v>
      </c>
      <c r="B10" s="28">
        <v>0</v>
      </c>
    </row>
    <row r="11" spans="1:16" x14ac:dyDescent="0.25">
      <c r="A11" s="45" t="s">
        <v>251</v>
      </c>
      <c r="B11" s="28">
        <v>61.58</v>
      </c>
    </row>
    <row r="12" spans="1:16" x14ac:dyDescent="0.25">
      <c r="A12" s="45" t="s">
        <v>252</v>
      </c>
      <c r="B12" s="28">
        <v>289.85500000000002</v>
      </c>
    </row>
    <row r="13" spans="1:16" x14ac:dyDescent="0.25">
      <c r="A13" s="45" t="s">
        <v>253</v>
      </c>
      <c r="B13" s="28">
        <v>219.221</v>
      </c>
    </row>
    <row r="14" spans="1:16" x14ac:dyDescent="0.25">
      <c r="A14" s="29" t="s">
        <v>221</v>
      </c>
      <c r="B14" s="30">
        <f>SUM(B2:B13)+E3+E4</f>
        <v>3267.5950000000003</v>
      </c>
    </row>
    <row r="16" spans="1:16" ht="14.45" customHeight="1" x14ac:dyDescent="0.25">
      <c r="A16" s="142" t="s">
        <v>222</v>
      </c>
      <c r="B16" s="143"/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4"/>
    </row>
    <row r="17" spans="1:16" ht="14.1" customHeight="1" x14ac:dyDescent="0.25">
      <c r="A17" s="77" t="s">
        <v>291</v>
      </c>
      <c r="B17" s="77" t="s">
        <v>292</v>
      </c>
      <c r="C17" s="77" t="s">
        <v>293</v>
      </c>
      <c r="D17" s="77" t="s">
        <v>294</v>
      </c>
      <c r="E17" s="77" t="s">
        <v>295</v>
      </c>
      <c r="F17" s="77" t="s">
        <v>296</v>
      </c>
      <c r="G17" s="77" t="s">
        <v>297</v>
      </c>
      <c r="H17" s="77" t="s">
        <v>298</v>
      </c>
      <c r="I17" s="77" t="s">
        <v>299</v>
      </c>
      <c r="J17" s="77" t="s">
        <v>300</v>
      </c>
      <c r="K17" s="77" t="s">
        <v>301</v>
      </c>
      <c r="L17" s="77" t="s">
        <v>302</v>
      </c>
      <c r="M17" s="77" t="s">
        <v>303</v>
      </c>
      <c r="N17" s="77" t="s">
        <v>304</v>
      </c>
      <c r="O17" s="77" t="s">
        <v>305</v>
      </c>
      <c r="P17" s="79" t="s">
        <v>306</v>
      </c>
    </row>
    <row r="18" spans="1:16" s="37" customFormat="1" x14ac:dyDescent="0.25">
      <c r="A18" s="78" t="s">
        <v>307</v>
      </c>
      <c r="B18" s="78">
        <v>0</v>
      </c>
      <c r="C18" s="78">
        <v>0</v>
      </c>
      <c r="D18" s="78">
        <v>0</v>
      </c>
      <c r="E18" s="78">
        <v>47.362000000000002</v>
      </c>
      <c r="F18" s="78">
        <v>52.759</v>
      </c>
      <c r="G18" s="78">
        <v>0</v>
      </c>
      <c r="H18" s="78">
        <v>0</v>
      </c>
      <c r="I18" s="78">
        <v>0</v>
      </c>
      <c r="J18" s="78">
        <v>0</v>
      </c>
      <c r="K18" s="78">
        <v>0</v>
      </c>
      <c r="L18" s="78">
        <v>0</v>
      </c>
      <c r="M18" s="78">
        <v>0</v>
      </c>
      <c r="N18" s="78">
        <v>0</v>
      </c>
      <c r="O18" s="78">
        <v>0</v>
      </c>
      <c r="P18" s="78">
        <v>0</v>
      </c>
    </row>
    <row r="19" spans="1:16" s="37" customFormat="1" x14ac:dyDescent="0.25">
      <c r="A19" s="78" t="s">
        <v>308</v>
      </c>
      <c r="B19" s="78">
        <v>0</v>
      </c>
      <c r="C19" s="78">
        <v>0</v>
      </c>
      <c r="D19" s="78">
        <v>0</v>
      </c>
      <c r="E19" s="78">
        <v>0</v>
      </c>
      <c r="F19" s="78">
        <v>14.179</v>
      </c>
      <c r="G19" s="78">
        <v>47.256999999999998</v>
      </c>
      <c r="H19" s="78">
        <v>75.123000000000005</v>
      </c>
      <c r="I19" s="78">
        <v>0</v>
      </c>
      <c r="J19" s="78">
        <v>0</v>
      </c>
      <c r="K19" s="78">
        <v>0</v>
      </c>
      <c r="L19" s="78">
        <v>0</v>
      </c>
      <c r="M19" s="78">
        <v>0</v>
      </c>
      <c r="N19" s="78">
        <v>0</v>
      </c>
      <c r="O19" s="78">
        <v>0</v>
      </c>
      <c r="P19" s="78">
        <v>0</v>
      </c>
    </row>
    <row r="20" spans="1:16" s="37" customFormat="1" x14ac:dyDescent="0.25">
      <c r="A20" s="78" t="s">
        <v>309</v>
      </c>
      <c r="B20" s="78">
        <v>0</v>
      </c>
      <c r="C20" s="78">
        <v>0</v>
      </c>
      <c r="D20" s="78">
        <v>0</v>
      </c>
      <c r="E20" s="78">
        <v>0</v>
      </c>
      <c r="F20" s="78">
        <v>0</v>
      </c>
      <c r="G20" s="78">
        <v>0</v>
      </c>
      <c r="H20" s="78">
        <v>67.935000000000002</v>
      </c>
      <c r="I20" s="78">
        <v>7.8680000000000003</v>
      </c>
      <c r="J20" s="78">
        <v>0</v>
      </c>
      <c r="K20" s="78">
        <v>0</v>
      </c>
      <c r="L20" s="78">
        <v>0</v>
      </c>
      <c r="M20" s="78">
        <v>0</v>
      </c>
      <c r="N20" s="78">
        <v>0</v>
      </c>
      <c r="O20" s="78">
        <v>0</v>
      </c>
      <c r="P20" s="78">
        <v>0</v>
      </c>
    </row>
    <row r="21" spans="1:16" s="37" customFormat="1" x14ac:dyDescent="0.25">
      <c r="A21" s="78" t="s">
        <v>310</v>
      </c>
      <c r="B21" s="78">
        <v>0</v>
      </c>
      <c r="C21" s="78">
        <v>0</v>
      </c>
      <c r="D21" s="78">
        <v>0</v>
      </c>
      <c r="E21" s="78">
        <v>2.1070000000000002</v>
      </c>
      <c r="F21" s="78">
        <v>32.985999999999997</v>
      </c>
      <c r="G21" s="78">
        <v>133.09100000000001</v>
      </c>
      <c r="H21" s="78">
        <v>3.23</v>
      </c>
      <c r="I21" s="78">
        <v>10.186999999999999</v>
      </c>
      <c r="J21" s="78">
        <v>0</v>
      </c>
      <c r="K21" s="78">
        <v>0</v>
      </c>
      <c r="L21" s="78">
        <v>0</v>
      </c>
      <c r="M21" s="78">
        <v>0</v>
      </c>
      <c r="N21" s="78">
        <v>0</v>
      </c>
      <c r="O21" s="78">
        <v>0</v>
      </c>
      <c r="P21" s="78">
        <v>0</v>
      </c>
    </row>
    <row r="22" spans="1:16" s="37" customFormat="1" x14ac:dyDescent="0.25">
      <c r="A22" s="78" t="s">
        <v>311</v>
      </c>
      <c r="B22" s="78">
        <v>0</v>
      </c>
      <c r="C22" s="78">
        <v>0</v>
      </c>
      <c r="D22" s="78">
        <v>0</v>
      </c>
      <c r="E22" s="78">
        <v>0</v>
      </c>
      <c r="F22" s="78">
        <v>295.41000000000003</v>
      </c>
      <c r="G22" s="78">
        <v>218.874</v>
      </c>
      <c r="H22" s="78">
        <v>39.966000000000001</v>
      </c>
      <c r="I22" s="78">
        <v>40.454000000000001</v>
      </c>
      <c r="J22" s="78">
        <v>50.308999999999997</v>
      </c>
      <c r="K22" s="78">
        <v>26.271000000000001</v>
      </c>
      <c r="L22" s="78">
        <v>71.534000000000006</v>
      </c>
      <c r="M22" s="78">
        <v>53.281999999999996</v>
      </c>
      <c r="N22" s="78">
        <v>47.337000000000003</v>
      </c>
      <c r="O22" s="78">
        <v>59.494</v>
      </c>
      <c r="P22" s="78">
        <v>139.30000000000001</v>
      </c>
    </row>
    <row r="23" spans="1:16" s="37" customFormat="1" x14ac:dyDescent="0.25">
      <c r="A23" s="78" t="s">
        <v>312</v>
      </c>
      <c r="B23" s="78">
        <v>0</v>
      </c>
      <c r="C23" s="78">
        <v>0</v>
      </c>
      <c r="D23" s="78">
        <v>0</v>
      </c>
      <c r="E23" s="78">
        <v>0</v>
      </c>
      <c r="F23" s="78">
        <v>0</v>
      </c>
      <c r="G23" s="78">
        <v>0</v>
      </c>
      <c r="H23" s="78">
        <v>0</v>
      </c>
      <c r="I23" s="78">
        <v>0</v>
      </c>
      <c r="J23" s="78">
        <v>0</v>
      </c>
      <c r="K23" s="78">
        <v>0</v>
      </c>
      <c r="L23" s="78">
        <v>0</v>
      </c>
      <c r="M23" s="78">
        <v>89.370999999999995</v>
      </c>
      <c r="N23" s="78">
        <v>149.87100000000001</v>
      </c>
      <c r="O23" s="78">
        <v>251.91399999999999</v>
      </c>
      <c r="P23" s="78">
        <v>333.339</v>
      </c>
    </row>
    <row r="24" spans="1:16" x14ac:dyDescent="0.25">
      <c r="A24" s="78" t="s">
        <v>313</v>
      </c>
      <c r="B24" s="78">
        <v>0</v>
      </c>
      <c r="C24" s="78">
        <v>0</v>
      </c>
      <c r="D24" s="78">
        <v>0</v>
      </c>
      <c r="E24" s="78">
        <v>0</v>
      </c>
      <c r="F24" s="78">
        <v>28.626999999999999</v>
      </c>
      <c r="G24" s="78">
        <v>88.108999999999995</v>
      </c>
      <c r="H24" s="78">
        <v>107.842</v>
      </c>
      <c r="I24" s="78">
        <v>40.118000000000002</v>
      </c>
      <c r="J24" s="78">
        <v>16.681000000000001</v>
      </c>
      <c r="K24" s="78">
        <v>17.459</v>
      </c>
      <c r="L24" s="78">
        <v>19.183</v>
      </c>
      <c r="M24" s="78">
        <v>18.099</v>
      </c>
      <c r="N24" s="78">
        <v>0</v>
      </c>
      <c r="O24" s="78">
        <v>0</v>
      </c>
      <c r="P24" s="78">
        <v>0</v>
      </c>
    </row>
    <row r="25" spans="1:16" s="37" customFormat="1" x14ac:dyDescent="0.25">
      <c r="A25" s="78" t="s">
        <v>314</v>
      </c>
      <c r="B25" s="78">
        <v>0</v>
      </c>
      <c r="C25" s="78">
        <v>0</v>
      </c>
      <c r="D25" s="78">
        <v>0</v>
      </c>
      <c r="E25" s="78">
        <v>61.58</v>
      </c>
      <c r="F25" s="78">
        <v>0</v>
      </c>
      <c r="G25" s="78">
        <v>0</v>
      </c>
      <c r="H25" s="78">
        <v>0</v>
      </c>
      <c r="I25" s="78">
        <v>0</v>
      </c>
      <c r="J25" s="78">
        <v>0</v>
      </c>
      <c r="K25" s="78">
        <v>0</v>
      </c>
      <c r="L25" s="78">
        <v>0</v>
      </c>
      <c r="M25" s="78">
        <v>0</v>
      </c>
      <c r="N25" s="78">
        <v>0</v>
      </c>
      <c r="O25" s="78">
        <v>0</v>
      </c>
      <c r="P25" s="78">
        <v>0</v>
      </c>
    </row>
    <row r="26" spans="1:16" s="37" customFormat="1" x14ac:dyDescent="0.25">
      <c r="A26" s="78" t="s">
        <v>315</v>
      </c>
      <c r="B26" s="78">
        <v>0</v>
      </c>
      <c r="C26" s="78">
        <v>0</v>
      </c>
      <c r="D26" s="78">
        <v>138.62700000000001</v>
      </c>
      <c r="E26" s="78">
        <v>125.205</v>
      </c>
      <c r="F26" s="78">
        <v>26.023</v>
      </c>
      <c r="G26" s="78">
        <v>0</v>
      </c>
      <c r="H26" s="78">
        <v>0</v>
      </c>
      <c r="I26" s="78">
        <v>0</v>
      </c>
      <c r="J26" s="78">
        <v>0</v>
      </c>
      <c r="K26" s="78">
        <v>0</v>
      </c>
      <c r="L26" s="78">
        <v>0</v>
      </c>
      <c r="M26" s="78">
        <v>0</v>
      </c>
      <c r="N26" s="78">
        <v>0</v>
      </c>
      <c r="O26" s="78">
        <v>0</v>
      </c>
      <c r="P26" s="78">
        <v>0</v>
      </c>
    </row>
    <row r="27" spans="1:16" s="37" customFormat="1" x14ac:dyDescent="0.25">
      <c r="A27" s="78" t="s">
        <v>316</v>
      </c>
      <c r="B27" s="78">
        <v>0</v>
      </c>
      <c r="C27" s="78">
        <v>0</v>
      </c>
      <c r="D27" s="78">
        <v>8.5109999999999992</v>
      </c>
      <c r="E27" s="78">
        <v>92.15</v>
      </c>
      <c r="F27" s="78">
        <v>114.441</v>
      </c>
      <c r="G27" s="78">
        <v>4.1189999999999998</v>
      </c>
      <c r="H27" s="78">
        <v>0</v>
      </c>
      <c r="I27" s="78">
        <v>0</v>
      </c>
      <c r="J27" s="78">
        <v>0</v>
      </c>
      <c r="K27" s="78">
        <v>0</v>
      </c>
      <c r="L27" s="78">
        <v>0</v>
      </c>
      <c r="M27" s="78">
        <v>0</v>
      </c>
      <c r="N27" s="78">
        <v>0</v>
      </c>
      <c r="O27" s="78">
        <v>0</v>
      </c>
      <c r="P27" s="78">
        <v>0</v>
      </c>
    </row>
    <row r="28" spans="1:16" s="82" customFormat="1" x14ac:dyDescent="0.25">
      <c r="A28" s="80" t="s">
        <v>317</v>
      </c>
      <c r="B28" s="80">
        <f>SUM(B18:B27)</f>
        <v>0</v>
      </c>
      <c r="C28" s="80">
        <f t="shared" ref="C28:P28" si="0">SUM(C18:C27)</f>
        <v>0</v>
      </c>
      <c r="D28" s="80">
        <f t="shared" si="0"/>
        <v>147.13800000000001</v>
      </c>
      <c r="E28" s="80">
        <f t="shared" si="0"/>
        <v>328.404</v>
      </c>
      <c r="F28" s="80">
        <f t="shared" si="0"/>
        <v>564.42500000000007</v>
      </c>
      <c r="G28" s="80">
        <f t="shared" si="0"/>
        <v>491.44999999999993</v>
      </c>
      <c r="H28" s="80">
        <f t="shared" si="0"/>
        <v>294.096</v>
      </c>
      <c r="I28" s="80">
        <f t="shared" si="0"/>
        <v>98.62700000000001</v>
      </c>
      <c r="J28" s="80">
        <f t="shared" si="0"/>
        <v>66.989999999999995</v>
      </c>
      <c r="K28" s="80">
        <f t="shared" si="0"/>
        <v>43.730000000000004</v>
      </c>
      <c r="L28" s="80">
        <f t="shared" si="0"/>
        <v>90.717000000000013</v>
      </c>
      <c r="M28" s="80">
        <f t="shared" si="0"/>
        <v>160.75199999999998</v>
      </c>
      <c r="N28" s="80">
        <f t="shared" si="0"/>
        <v>197.20800000000003</v>
      </c>
      <c r="O28" s="80">
        <f t="shared" si="0"/>
        <v>311.40800000000002</v>
      </c>
      <c r="P28" s="80">
        <f t="shared" si="0"/>
        <v>472.63900000000001</v>
      </c>
    </row>
    <row r="30" spans="1:16" x14ac:dyDescent="0.25">
      <c r="A30" s="145" t="s">
        <v>230</v>
      </c>
      <c r="B30" s="146"/>
      <c r="C30" s="146"/>
      <c r="D30" s="146"/>
      <c r="E30" s="146"/>
      <c r="F30" s="146"/>
      <c r="G30" s="146"/>
      <c r="H30" s="146"/>
      <c r="I30" s="146"/>
      <c r="J30" s="146"/>
      <c r="K30" s="146"/>
      <c r="L30" s="146"/>
      <c r="M30" s="146"/>
      <c r="N30" s="146"/>
      <c r="O30" s="146"/>
      <c r="P30" s="147"/>
    </row>
    <row r="31" spans="1:16" x14ac:dyDescent="0.25">
      <c r="A31" s="77" t="s">
        <v>291</v>
      </c>
      <c r="B31" s="77" t="s">
        <v>292</v>
      </c>
      <c r="C31" s="77" t="s">
        <v>293</v>
      </c>
      <c r="D31" s="77" t="s">
        <v>294</v>
      </c>
      <c r="E31" s="77" t="s">
        <v>295</v>
      </c>
      <c r="F31" s="77" t="s">
        <v>296</v>
      </c>
      <c r="G31" s="77" t="s">
        <v>297</v>
      </c>
      <c r="H31" s="77" t="s">
        <v>298</v>
      </c>
      <c r="I31" s="77" t="s">
        <v>299</v>
      </c>
      <c r="J31" s="77" t="s">
        <v>300</v>
      </c>
      <c r="K31" s="77" t="s">
        <v>301</v>
      </c>
      <c r="L31" s="77" t="s">
        <v>302</v>
      </c>
      <c r="M31" s="77" t="s">
        <v>303</v>
      </c>
      <c r="N31" s="77" t="s">
        <v>304</v>
      </c>
      <c r="O31" s="77" t="s">
        <v>305</v>
      </c>
      <c r="P31" s="77" t="s">
        <v>306</v>
      </c>
    </row>
    <row r="32" spans="1:16" s="37" customFormat="1" x14ac:dyDescent="0.25">
      <c r="A32" s="78" t="s">
        <v>307</v>
      </c>
      <c r="B32" s="78">
        <v>0</v>
      </c>
      <c r="C32" s="78">
        <v>0</v>
      </c>
      <c r="D32" s="78">
        <v>0</v>
      </c>
      <c r="E32" s="78">
        <v>115.77200000000001</v>
      </c>
      <c r="F32" s="78">
        <v>151.6</v>
      </c>
      <c r="G32" s="78">
        <v>0</v>
      </c>
      <c r="H32" s="78">
        <v>0</v>
      </c>
      <c r="I32" s="78">
        <v>0</v>
      </c>
      <c r="J32" s="78">
        <v>0</v>
      </c>
      <c r="K32" s="78">
        <v>0</v>
      </c>
      <c r="L32" s="78">
        <v>0</v>
      </c>
      <c r="M32" s="78">
        <v>0</v>
      </c>
      <c r="N32" s="78">
        <v>0</v>
      </c>
      <c r="O32" s="78">
        <v>0</v>
      </c>
      <c r="P32" s="78">
        <v>0</v>
      </c>
    </row>
    <row r="33" spans="1:17" s="37" customFormat="1" x14ac:dyDescent="0.25">
      <c r="A33" s="78" t="s">
        <v>308</v>
      </c>
      <c r="B33" s="78">
        <v>0</v>
      </c>
      <c r="C33" s="78">
        <v>0</v>
      </c>
      <c r="D33" s="78">
        <v>0</v>
      </c>
      <c r="E33" s="78">
        <v>0</v>
      </c>
      <c r="F33" s="78">
        <v>58.713000000000001</v>
      </c>
      <c r="G33" s="78">
        <v>218.048</v>
      </c>
      <c r="H33" s="78">
        <v>407.90699999999998</v>
      </c>
      <c r="I33" s="78">
        <v>0</v>
      </c>
      <c r="J33" s="78">
        <v>0</v>
      </c>
      <c r="K33" s="78">
        <v>0</v>
      </c>
      <c r="L33" s="78">
        <v>0</v>
      </c>
      <c r="M33" s="78">
        <v>0</v>
      </c>
      <c r="N33" s="78">
        <v>0</v>
      </c>
      <c r="O33" s="78">
        <v>0</v>
      </c>
      <c r="P33" s="78">
        <v>0</v>
      </c>
    </row>
    <row r="34" spans="1:17" s="37" customFormat="1" x14ac:dyDescent="0.25">
      <c r="A34" s="78" t="s">
        <v>309</v>
      </c>
      <c r="B34" s="78">
        <v>0</v>
      </c>
      <c r="C34" s="78">
        <v>0</v>
      </c>
      <c r="D34" s="78">
        <v>0</v>
      </c>
      <c r="E34" s="78">
        <v>0</v>
      </c>
      <c r="F34" s="78">
        <v>0</v>
      </c>
      <c r="G34" s="78">
        <v>0</v>
      </c>
      <c r="H34" s="78">
        <v>392.74299999999999</v>
      </c>
      <c r="I34" s="78">
        <v>49.084000000000003</v>
      </c>
      <c r="J34" s="78">
        <v>0</v>
      </c>
      <c r="K34" s="78">
        <v>0</v>
      </c>
      <c r="L34" s="78">
        <v>0</v>
      </c>
      <c r="M34" s="78">
        <v>0</v>
      </c>
      <c r="N34" s="78">
        <v>0</v>
      </c>
      <c r="O34" s="78">
        <v>0</v>
      </c>
      <c r="P34" s="78">
        <v>0</v>
      </c>
    </row>
    <row r="35" spans="1:17" s="37" customFormat="1" x14ac:dyDescent="0.25">
      <c r="A35" s="78" t="s">
        <v>310</v>
      </c>
      <c r="B35" s="78">
        <v>0</v>
      </c>
      <c r="C35" s="78">
        <v>0</v>
      </c>
      <c r="D35" s="78">
        <v>0</v>
      </c>
      <c r="E35" s="78">
        <v>7.3170000000000002</v>
      </c>
      <c r="F35" s="78">
        <v>138.12100000000001</v>
      </c>
      <c r="G35" s="78">
        <v>686.04899999999998</v>
      </c>
      <c r="H35" s="78">
        <v>19.53</v>
      </c>
      <c r="I35" s="78">
        <v>66.941000000000003</v>
      </c>
      <c r="J35" s="78">
        <v>0</v>
      </c>
      <c r="K35" s="78">
        <v>0</v>
      </c>
      <c r="L35" s="78">
        <v>0</v>
      </c>
      <c r="M35" s="78">
        <v>0</v>
      </c>
      <c r="N35" s="78">
        <v>0</v>
      </c>
      <c r="O35" s="78">
        <v>0</v>
      </c>
      <c r="P35" s="78">
        <v>0</v>
      </c>
    </row>
    <row r="36" spans="1:17" s="37" customFormat="1" x14ac:dyDescent="0.25">
      <c r="A36" s="78" t="s">
        <v>311</v>
      </c>
      <c r="B36" s="78">
        <v>0</v>
      </c>
      <c r="C36" s="78">
        <v>0</v>
      </c>
      <c r="D36" s="78">
        <v>0</v>
      </c>
      <c r="E36" s="78">
        <v>0</v>
      </c>
      <c r="F36" s="78">
        <v>1575.7940000000001</v>
      </c>
      <c r="G36" s="78">
        <v>1371.104</v>
      </c>
      <c r="H36" s="78">
        <v>307.23599999999999</v>
      </c>
      <c r="I36" s="78">
        <v>354.10500000000002</v>
      </c>
      <c r="J36" s="78">
        <v>512.84299999999996</v>
      </c>
      <c r="K36" s="78">
        <v>297.28899999999999</v>
      </c>
      <c r="L36" s="78">
        <v>884.81899999999996</v>
      </c>
      <c r="M36" s="78">
        <v>724.06299999999999</v>
      </c>
      <c r="N36" s="78">
        <v>699.39599999999996</v>
      </c>
      <c r="O36" s="78">
        <v>950.66499999999996</v>
      </c>
      <c r="P36" s="78">
        <v>2350.8530000000001</v>
      </c>
    </row>
    <row r="37" spans="1:17" x14ac:dyDescent="0.25">
      <c r="A37" s="78" t="s">
        <v>312</v>
      </c>
      <c r="B37" s="78">
        <v>0</v>
      </c>
      <c r="C37" s="78">
        <v>0</v>
      </c>
      <c r="D37" s="78">
        <v>0</v>
      </c>
      <c r="E37" s="78">
        <v>0</v>
      </c>
      <c r="F37" s="78">
        <v>0</v>
      </c>
      <c r="G37" s="78">
        <v>0</v>
      </c>
      <c r="H37" s="78">
        <v>0</v>
      </c>
      <c r="I37" s="78">
        <v>0</v>
      </c>
      <c r="J37" s="78">
        <v>0</v>
      </c>
      <c r="K37" s="78">
        <v>0</v>
      </c>
      <c r="L37" s="78">
        <v>0</v>
      </c>
      <c r="M37" s="78">
        <v>1401.663</v>
      </c>
      <c r="N37" s="78">
        <v>2511.433</v>
      </c>
      <c r="O37" s="78">
        <v>4637.9870000000001</v>
      </c>
      <c r="P37" s="78">
        <v>6350.4440000000004</v>
      </c>
    </row>
    <row r="38" spans="1:17" s="37" customFormat="1" x14ac:dyDescent="0.25">
      <c r="A38" s="78" t="s">
        <v>313</v>
      </c>
      <c r="B38" s="78">
        <v>0</v>
      </c>
      <c r="C38" s="78">
        <v>0</v>
      </c>
      <c r="D38" s="78">
        <v>0</v>
      </c>
      <c r="E38" s="78">
        <v>0</v>
      </c>
      <c r="F38" s="78">
        <v>192.50200000000001</v>
      </c>
      <c r="G38" s="78">
        <v>755.43100000000004</v>
      </c>
      <c r="H38" s="78">
        <v>1019.08</v>
      </c>
      <c r="I38" s="78">
        <v>453.94600000000003</v>
      </c>
      <c r="J38" s="78">
        <v>211.05099999999999</v>
      </c>
      <c r="K38" s="78">
        <v>253.82</v>
      </c>
      <c r="L38" s="78">
        <v>305.5</v>
      </c>
      <c r="M38" s="78">
        <v>305.97699999999998</v>
      </c>
      <c r="N38" s="78">
        <v>0</v>
      </c>
      <c r="O38" s="78">
        <v>0</v>
      </c>
      <c r="P38" s="78">
        <v>0</v>
      </c>
    </row>
    <row r="39" spans="1:17" s="37" customFormat="1" x14ac:dyDescent="0.25">
      <c r="A39" s="78" t="s">
        <v>314</v>
      </c>
      <c r="B39" s="78">
        <v>0</v>
      </c>
      <c r="C39" s="78">
        <v>0</v>
      </c>
      <c r="D39" s="78">
        <v>0</v>
      </c>
      <c r="E39" s="78">
        <v>215.29300000000001</v>
      </c>
      <c r="F39" s="78">
        <v>0</v>
      </c>
      <c r="G39" s="78">
        <v>0</v>
      </c>
      <c r="H39" s="78">
        <v>0</v>
      </c>
      <c r="I39" s="78">
        <v>0</v>
      </c>
      <c r="J39" s="78">
        <v>0</v>
      </c>
      <c r="K39" s="78">
        <v>0</v>
      </c>
      <c r="L39" s="78">
        <v>0</v>
      </c>
      <c r="M39" s="78">
        <v>0</v>
      </c>
      <c r="N39" s="78">
        <v>0</v>
      </c>
      <c r="O39" s="78">
        <v>0</v>
      </c>
      <c r="P39" s="78">
        <v>0</v>
      </c>
    </row>
    <row r="40" spans="1:17" s="37" customFormat="1" x14ac:dyDescent="0.25">
      <c r="A40" s="78" t="s">
        <v>315</v>
      </c>
      <c r="B40" s="78">
        <v>0</v>
      </c>
      <c r="C40" s="78">
        <v>0</v>
      </c>
      <c r="D40" s="78">
        <v>444.46199999999999</v>
      </c>
      <c r="E40" s="78">
        <v>516.04899999999998</v>
      </c>
      <c r="F40" s="78">
        <v>136.58600000000001</v>
      </c>
      <c r="G40" s="78">
        <v>0</v>
      </c>
      <c r="H40" s="78">
        <v>0</v>
      </c>
      <c r="I40" s="78">
        <v>0</v>
      </c>
      <c r="J40" s="78">
        <v>0</v>
      </c>
      <c r="K40" s="78">
        <v>0</v>
      </c>
      <c r="L40" s="78">
        <v>0</v>
      </c>
      <c r="M40" s="78">
        <v>0</v>
      </c>
      <c r="N40" s="78">
        <v>0</v>
      </c>
      <c r="O40" s="78">
        <v>0</v>
      </c>
      <c r="P40" s="78">
        <v>0</v>
      </c>
    </row>
    <row r="41" spans="1:17" s="37" customFormat="1" x14ac:dyDescent="0.25">
      <c r="A41" s="78" t="s">
        <v>316</v>
      </c>
      <c r="B41" s="78">
        <v>0</v>
      </c>
      <c r="C41" s="78">
        <v>0</v>
      </c>
      <c r="D41" s="78">
        <v>30.684000000000001</v>
      </c>
      <c r="E41" s="78">
        <v>412.51600000000002</v>
      </c>
      <c r="F41" s="78">
        <v>637.13499999999999</v>
      </c>
      <c r="G41" s="78">
        <v>25.478999999999999</v>
      </c>
      <c r="H41" s="78">
        <v>0</v>
      </c>
      <c r="I41" s="78">
        <v>0</v>
      </c>
      <c r="J41" s="78">
        <v>0</v>
      </c>
      <c r="K41" s="78">
        <v>0</v>
      </c>
      <c r="L41" s="78">
        <v>0</v>
      </c>
      <c r="M41" s="78">
        <v>0</v>
      </c>
      <c r="N41" s="78">
        <v>0</v>
      </c>
      <c r="O41" s="78">
        <v>0</v>
      </c>
      <c r="P41" s="78">
        <v>0</v>
      </c>
    </row>
    <row r="42" spans="1:17" s="81" customFormat="1" x14ac:dyDescent="0.25">
      <c r="A42" s="80" t="s">
        <v>317</v>
      </c>
      <c r="B42" s="80">
        <f>SUM(B32:B41)</f>
        <v>0</v>
      </c>
      <c r="C42" s="80">
        <f t="shared" ref="C42:P42" si="1">SUM(C32:C41)</f>
        <v>0</v>
      </c>
      <c r="D42" s="80">
        <f t="shared" si="1"/>
        <v>475.14600000000002</v>
      </c>
      <c r="E42" s="80">
        <f t="shared" si="1"/>
        <v>1266.9470000000001</v>
      </c>
      <c r="F42" s="80">
        <f t="shared" si="1"/>
        <v>2890.451</v>
      </c>
      <c r="G42" s="80">
        <f t="shared" si="1"/>
        <v>3056.1109999999999</v>
      </c>
      <c r="H42" s="80">
        <f t="shared" si="1"/>
        <v>2146.4960000000001</v>
      </c>
      <c r="I42" s="80">
        <f t="shared" si="1"/>
        <v>924.07600000000002</v>
      </c>
      <c r="J42" s="80">
        <f t="shared" si="1"/>
        <v>723.89400000000001</v>
      </c>
      <c r="K42" s="80">
        <f t="shared" si="1"/>
        <v>551.10899999999992</v>
      </c>
      <c r="L42" s="80">
        <f t="shared" si="1"/>
        <v>1190.319</v>
      </c>
      <c r="M42" s="80">
        <f t="shared" si="1"/>
        <v>2431.703</v>
      </c>
      <c r="N42" s="80">
        <f t="shared" si="1"/>
        <v>3210.8289999999997</v>
      </c>
      <c r="O42" s="80">
        <f t="shared" si="1"/>
        <v>5588.652</v>
      </c>
      <c r="P42" s="80">
        <f t="shared" si="1"/>
        <v>8701.2970000000005</v>
      </c>
      <c r="Q42" s="81">
        <f>SUM(B42:P42)</f>
        <v>33157.03</v>
      </c>
    </row>
    <row r="44" spans="1:17" x14ac:dyDescent="0.25">
      <c r="A44" s="141" t="s">
        <v>236</v>
      </c>
      <c r="B44" s="141"/>
      <c r="C44" s="141"/>
      <c r="D44" s="141"/>
      <c r="H44" s="36"/>
    </row>
    <row r="45" spans="1:17" x14ac:dyDescent="0.25">
      <c r="A45" s="22" t="s">
        <v>237</v>
      </c>
      <c r="B45" s="23" t="s">
        <v>238</v>
      </c>
      <c r="C45" s="23" t="s">
        <v>239</v>
      </c>
      <c r="D45" s="23" t="s">
        <v>240</v>
      </c>
    </row>
    <row r="46" spans="1:17" x14ac:dyDescent="0.25">
      <c r="A46" s="27" t="s">
        <v>241</v>
      </c>
      <c r="B46" s="28">
        <v>3873.797</v>
      </c>
      <c r="C46" s="28">
        <v>4532.0230000000001</v>
      </c>
      <c r="D46" s="40">
        <v>17554.363000000001</v>
      </c>
    </row>
    <row r="47" spans="1:17" x14ac:dyDescent="0.25">
      <c r="A47" s="45" t="s">
        <v>256</v>
      </c>
      <c r="B47" s="28">
        <v>165.566</v>
      </c>
      <c r="C47" s="28">
        <v>953.59400000000005</v>
      </c>
      <c r="D47" s="40">
        <v>192.172</v>
      </c>
    </row>
    <row r="48" spans="1:17" x14ac:dyDescent="0.25">
      <c r="A48" s="45" t="s">
        <v>257</v>
      </c>
      <c r="B48" s="28">
        <v>28.754999999999999</v>
      </c>
      <c r="C48" s="28">
        <v>155.41399999999999</v>
      </c>
      <c r="D48" s="40">
        <v>63.11</v>
      </c>
    </row>
    <row r="49" spans="1:16" x14ac:dyDescent="0.25">
      <c r="A49" s="29" t="s">
        <v>221</v>
      </c>
      <c r="B49" s="30">
        <f>SUM(B46:B48)</f>
        <v>4068.1179999999999</v>
      </c>
      <c r="C49" s="30">
        <f t="shared" ref="C49:D49" si="2">SUM(C46:C48)</f>
        <v>5641.0309999999999</v>
      </c>
      <c r="D49" s="30">
        <f t="shared" si="2"/>
        <v>17809.645</v>
      </c>
    </row>
    <row r="51" spans="1:16" x14ac:dyDescent="0.25">
      <c r="A51" s="141" t="s">
        <v>242</v>
      </c>
      <c r="B51" s="141"/>
      <c r="C51" s="141"/>
      <c r="D51" s="141"/>
      <c r="E51" s="141"/>
      <c r="F51" s="141"/>
      <c r="G51" s="141"/>
      <c r="H51" s="141"/>
      <c r="I51" s="141"/>
      <c r="J51" s="141"/>
      <c r="K51" s="141"/>
      <c r="L51" s="141"/>
      <c r="M51" s="141"/>
      <c r="N51" s="27"/>
      <c r="O51" s="27"/>
    </row>
    <row r="52" spans="1:16" x14ac:dyDescent="0.25">
      <c r="A52" s="22"/>
      <c r="B52" s="23" t="s">
        <v>223</v>
      </c>
      <c r="C52" s="23" t="s">
        <v>231</v>
      </c>
      <c r="D52" s="23" t="s">
        <v>224</v>
      </c>
      <c r="E52" s="23" t="s">
        <v>225</v>
      </c>
      <c r="F52" s="23" t="s">
        <v>232</v>
      </c>
      <c r="G52" s="23" t="s">
        <v>226</v>
      </c>
      <c r="H52" s="23" t="s">
        <v>233</v>
      </c>
      <c r="I52" s="23" t="s">
        <v>234</v>
      </c>
      <c r="J52" s="23" t="s">
        <v>235</v>
      </c>
      <c r="K52" s="23" t="s">
        <v>227</v>
      </c>
      <c r="L52" s="23" t="s">
        <v>228</v>
      </c>
      <c r="M52" s="31" t="s">
        <v>229</v>
      </c>
      <c r="N52" s="46" t="s">
        <v>255</v>
      </c>
      <c r="O52" s="46" t="s">
        <v>254</v>
      </c>
    </row>
    <row r="53" spans="1:16" x14ac:dyDescent="0.25">
      <c r="A53" s="27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32"/>
      <c r="M53" s="27"/>
      <c r="N53" s="27"/>
      <c r="O53" s="27"/>
    </row>
    <row r="54" spans="1:16" x14ac:dyDescent="0.25">
      <c r="A54" s="29" t="s">
        <v>243</v>
      </c>
      <c r="B54">
        <v>0</v>
      </c>
      <c r="C54">
        <v>0</v>
      </c>
      <c r="D54">
        <v>6</v>
      </c>
      <c r="E54">
        <v>7</v>
      </c>
      <c r="F54">
        <v>11</v>
      </c>
      <c r="G54">
        <v>8</v>
      </c>
      <c r="H54">
        <v>4</v>
      </c>
      <c r="I54">
        <v>1</v>
      </c>
      <c r="J54">
        <v>0</v>
      </c>
      <c r="K54">
        <v>2</v>
      </c>
      <c r="L54">
        <v>1</v>
      </c>
      <c r="M54">
        <v>3</v>
      </c>
      <c r="N54">
        <v>2</v>
      </c>
      <c r="O54">
        <v>11</v>
      </c>
    </row>
    <row r="55" spans="1:16" x14ac:dyDescent="0.25">
      <c r="G55" s="33"/>
      <c r="K55" s="25"/>
    </row>
    <row r="58" spans="1:16" x14ac:dyDescent="0.25">
      <c r="A58" s="77" t="s">
        <v>291</v>
      </c>
      <c r="B58" s="77" t="s">
        <v>292</v>
      </c>
      <c r="C58" s="77" t="s">
        <v>293</v>
      </c>
      <c r="D58" s="77" t="s">
        <v>294</v>
      </c>
      <c r="E58" s="77" t="s">
        <v>295</v>
      </c>
      <c r="F58" s="77" t="s">
        <v>296</v>
      </c>
      <c r="G58" s="77" t="s">
        <v>297</v>
      </c>
      <c r="H58" s="77" t="s">
        <v>298</v>
      </c>
      <c r="I58" s="77" t="s">
        <v>299</v>
      </c>
      <c r="J58" s="77" t="s">
        <v>300</v>
      </c>
      <c r="K58" s="77" t="s">
        <v>301</v>
      </c>
      <c r="L58" s="77" t="s">
        <v>302</v>
      </c>
      <c r="M58" s="77" t="s">
        <v>303</v>
      </c>
      <c r="N58" s="77" t="s">
        <v>304</v>
      </c>
      <c r="O58" s="77" t="s">
        <v>305</v>
      </c>
      <c r="P58" s="77" t="s">
        <v>306</v>
      </c>
    </row>
    <row r="59" spans="1:16" x14ac:dyDescent="0.25">
      <c r="A59" s="78" t="s">
        <v>307</v>
      </c>
      <c r="B59" s="78"/>
      <c r="C59" s="78">
        <v>0</v>
      </c>
      <c r="D59" s="78">
        <v>0</v>
      </c>
      <c r="E59" s="78">
        <v>115.77200000000001</v>
      </c>
      <c r="F59" s="78">
        <v>151.6</v>
      </c>
      <c r="G59" s="78">
        <v>0</v>
      </c>
      <c r="H59" s="78">
        <v>0</v>
      </c>
      <c r="I59" s="78">
        <v>0</v>
      </c>
      <c r="J59" s="78">
        <v>0</v>
      </c>
      <c r="K59" s="78">
        <v>0</v>
      </c>
      <c r="L59" s="78">
        <v>0</v>
      </c>
      <c r="M59" s="78">
        <v>0</v>
      </c>
      <c r="N59" s="78">
        <v>0</v>
      </c>
      <c r="O59" s="78">
        <v>0</v>
      </c>
      <c r="P59" s="78">
        <v>0</v>
      </c>
    </row>
    <row r="60" spans="1:16" x14ac:dyDescent="0.25">
      <c r="A60" s="78" t="s">
        <v>308</v>
      </c>
      <c r="B60" s="78">
        <v>0</v>
      </c>
      <c r="C60" s="78">
        <v>0</v>
      </c>
      <c r="D60" s="78">
        <v>0</v>
      </c>
      <c r="E60" s="78">
        <v>0</v>
      </c>
      <c r="F60" s="78">
        <v>58.713000000000001</v>
      </c>
      <c r="G60" s="78">
        <v>218.048</v>
      </c>
      <c r="H60" s="78">
        <v>407.90699999999998</v>
      </c>
      <c r="I60" s="78">
        <v>0</v>
      </c>
      <c r="J60" s="78">
        <v>0</v>
      </c>
      <c r="K60" s="78">
        <v>0</v>
      </c>
      <c r="L60" s="78">
        <v>0</v>
      </c>
      <c r="M60" s="78">
        <v>0</v>
      </c>
      <c r="N60" s="78">
        <v>0</v>
      </c>
      <c r="O60" s="78">
        <v>0</v>
      </c>
      <c r="P60" s="78">
        <v>0</v>
      </c>
    </row>
    <row r="61" spans="1:16" x14ac:dyDescent="0.25">
      <c r="A61" s="78" t="s">
        <v>309</v>
      </c>
      <c r="B61" s="78">
        <v>0</v>
      </c>
      <c r="C61" s="78">
        <v>0</v>
      </c>
      <c r="D61" s="78">
        <v>0</v>
      </c>
      <c r="E61" s="78">
        <v>0</v>
      </c>
      <c r="F61" s="78">
        <v>0</v>
      </c>
      <c r="G61" s="78">
        <v>0</v>
      </c>
      <c r="H61" s="78">
        <v>392.74299999999999</v>
      </c>
      <c r="I61" s="78">
        <v>49.084000000000003</v>
      </c>
      <c r="J61" s="78">
        <v>0</v>
      </c>
      <c r="K61" s="78">
        <v>0</v>
      </c>
      <c r="L61" s="78">
        <v>0</v>
      </c>
      <c r="M61" s="78">
        <v>0</v>
      </c>
      <c r="N61" s="78">
        <v>0</v>
      </c>
      <c r="O61" s="78">
        <v>0</v>
      </c>
      <c r="P61" s="78">
        <v>0</v>
      </c>
    </row>
    <row r="62" spans="1:16" x14ac:dyDescent="0.25">
      <c r="A62" s="78" t="s">
        <v>310</v>
      </c>
      <c r="B62" s="78">
        <v>0</v>
      </c>
      <c r="C62" s="78">
        <v>0</v>
      </c>
      <c r="D62" s="78">
        <v>0</v>
      </c>
      <c r="E62" s="78">
        <v>7.3170000000000002</v>
      </c>
      <c r="F62" s="78">
        <v>138.12100000000001</v>
      </c>
      <c r="G62" s="78">
        <v>686.04899999999998</v>
      </c>
      <c r="H62" s="78">
        <v>19.53</v>
      </c>
      <c r="I62" s="78">
        <v>66.941000000000003</v>
      </c>
      <c r="J62" s="78">
        <v>0</v>
      </c>
      <c r="K62" s="78">
        <v>0</v>
      </c>
      <c r="L62" s="78">
        <v>0</v>
      </c>
      <c r="M62" s="78">
        <v>0</v>
      </c>
      <c r="N62" s="78">
        <v>0</v>
      </c>
      <c r="O62" s="78">
        <v>0</v>
      </c>
      <c r="P62" s="78">
        <v>0</v>
      </c>
    </row>
    <row r="63" spans="1:16" x14ac:dyDescent="0.25">
      <c r="A63" s="78" t="s">
        <v>311</v>
      </c>
      <c r="B63" s="78">
        <v>0</v>
      </c>
      <c r="C63" s="78">
        <v>0</v>
      </c>
      <c r="D63" s="78">
        <v>0</v>
      </c>
      <c r="E63" s="78">
        <v>0</v>
      </c>
      <c r="F63" s="78">
        <v>1575.7940000000001</v>
      </c>
      <c r="G63" s="78">
        <v>1371.104</v>
      </c>
      <c r="H63" s="78">
        <v>307.23599999999999</v>
      </c>
      <c r="I63" s="78">
        <v>354.10500000000002</v>
      </c>
      <c r="J63" s="78">
        <v>512.84299999999996</v>
      </c>
      <c r="K63" s="78">
        <v>297.28899999999999</v>
      </c>
      <c r="L63" s="78">
        <v>884.81899999999996</v>
      </c>
      <c r="M63" s="78">
        <v>724.06299999999999</v>
      </c>
      <c r="N63" s="78">
        <v>699.39599999999996</v>
      </c>
      <c r="O63" s="78">
        <v>950.66499999999996</v>
      </c>
      <c r="P63" s="78">
        <v>2350.8530000000001</v>
      </c>
    </row>
    <row r="64" spans="1:16" x14ac:dyDescent="0.25">
      <c r="A64" s="78" t="s">
        <v>312</v>
      </c>
      <c r="B64" s="78">
        <v>0</v>
      </c>
      <c r="C64" s="78">
        <v>0</v>
      </c>
      <c r="D64" s="78">
        <v>0</v>
      </c>
      <c r="E64" s="78">
        <v>0</v>
      </c>
      <c r="F64" s="78">
        <v>0</v>
      </c>
      <c r="G64" s="78">
        <v>0</v>
      </c>
      <c r="H64" s="78">
        <v>0</v>
      </c>
      <c r="I64" s="78">
        <v>0</v>
      </c>
      <c r="J64" s="78">
        <v>0</v>
      </c>
      <c r="K64" s="78">
        <v>0</v>
      </c>
      <c r="L64" s="78">
        <v>0</v>
      </c>
      <c r="M64" s="78">
        <v>1401.663</v>
      </c>
      <c r="N64" s="78">
        <v>2511.433</v>
      </c>
      <c r="O64" s="78">
        <v>4637.9870000000001</v>
      </c>
      <c r="P64" s="78">
        <v>6350.4440000000004</v>
      </c>
    </row>
    <row r="65" spans="1:16" x14ac:dyDescent="0.25">
      <c r="A65" s="78" t="s">
        <v>313</v>
      </c>
      <c r="B65" s="78">
        <v>0</v>
      </c>
      <c r="C65" s="78">
        <v>0</v>
      </c>
      <c r="D65" s="78">
        <v>0</v>
      </c>
      <c r="E65" s="78">
        <v>0</v>
      </c>
      <c r="F65" s="78">
        <v>192.50200000000001</v>
      </c>
      <c r="G65" s="78">
        <v>755.43100000000004</v>
      </c>
      <c r="H65" s="78">
        <v>1019.08</v>
      </c>
      <c r="I65" s="78">
        <v>453.94600000000003</v>
      </c>
      <c r="J65" s="78">
        <v>211.05099999999999</v>
      </c>
      <c r="K65" s="78">
        <v>253.82</v>
      </c>
      <c r="L65" s="78">
        <v>305.5</v>
      </c>
      <c r="M65" s="78">
        <v>305.97699999999998</v>
      </c>
      <c r="N65" s="78">
        <v>0</v>
      </c>
      <c r="O65" s="78">
        <v>0</v>
      </c>
      <c r="P65" s="78">
        <v>0</v>
      </c>
    </row>
    <row r="66" spans="1:16" x14ac:dyDescent="0.25">
      <c r="A66" s="78" t="s">
        <v>314</v>
      </c>
      <c r="B66" s="78">
        <v>0</v>
      </c>
      <c r="C66" s="78">
        <v>0</v>
      </c>
      <c r="D66" s="78">
        <v>0</v>
      </c>
      <c r="E66" s="78">
        <v>215.29300000000001</v>
      </c>
      <c r="F66" s="78">
        <v>0</v>
      </c>
      <c r="G66" s="78">
        <v>0</v>
      </c>
      <c r="H66" s="78">
        <v>0</v>
      </c>
      <c r="I66" s="78">
        <v>0</v>
      </c>
      <c r="J66" s="78">
        <v>0</v>
      </c>
      <c r="K66" s="78">
        <v>0</v>
      </c>
      <c r="L66" s="78">
        <v>0</v>
      </c>
      <c r="M66" s="78">
        <v>0</v>
      </c>
      <c r="N66" s="78">
        <v>0</v>
      </c>
      <c r="O66" s="78">
        <v>0</v>
      </c>
      <c r="P66" s="78">
        <v>0</v>
      </c>
    </row>
    <row r="67" spans="1:16" x14ac:dyDescent="0.25">
      <c r="A67" s="78" t="s">
        <v>315</v>
      </c>
      <c r="B67" s="78">
        <v>0</v>
      </c>
      <c r="C67" s="78">
        <v>0</v>
      </c>
      <c r="D67" s="78">
        <v>444.46199999999999</v>
      </c>
      <c r="E67" s="78">
        <v>516.04899999999998</v>
      </c>
      <c r="F67" s="78">
        <v>136.58600000000001</v>
      </c>
      <c r="G67" s="78">
        <v>0</v>
      </c>
      <c r="H67" s="78">
        <v>0</v>
      </c>
      <c r="I67" s="78">
        <v>0</v>
      </c>
      <c r="J67" s="78">
        <v>0</v>
      </c>
      <c r="K67" s="78">
        <v>0</v>
      </c>
      <c r="L67" s="78">
        <v>0</v>
      </c>
      <c r="M67" s="78">
        <v>0</v>
      </c>
      <c r="N67" s="78">
        <v>0</v>
      </c>
      <c r="O67" s="78">
        <v>0</v>
      </c>
      <c r="P67" s="78">
        <v>0</v>
      </c>
    </row>
    <row r="68" spans="1:16" x14ac:dyDescent="0.25">
      <c r="A68" s="78" t="s">
        <v>316</v>
      </c>
      <c r="B68" s="78">
        <v>0</v>
      </c>
      <c r="C68" s="78">
        <v>0</v>
      </c>
      <c r="D68" s="78">
        <v>30.684000000000001</v>
      </c>
      <c r="E68" s="78">
        <v>412.51600000000002</v>
      </c>
      <c r="F68" s="78">
        <v>637.13499999999999</v>
      </c>
      <c r="G68" s="78">
        <v>25.478999999999999</v>
      </c>
      <c r="H68" s="78">
        <v>0</v>
      </c>
      <c r="I68" s="78">
        <v>0</v>
      </c>
      <c r="J68" s="78">
        <v>0</v>
      </c>
      <c r="K68" s="78">
        <v>0</v>
      </c>
      <c r="L68" s="78">
        <v>0</v>
      </c>
      <c r="M68" s="78">
        <v>0</v>
      </c>
      <c r="N68" s="78">
        <v>0</v>
      </c>
      <c r="O68" s="78">
        <v>0</v>
      </c>
      <c r="P68" s="78">
        <v>0</v>
      </c>
    </row>
    <row r="69" spans="1:16" x14ac:dyDescent="0.25">
      <c r="A69" s="80" t="s">
        <v>317</v>
      </c>
      <c r="B69" s="80">
        <f>SUM(B59:B68)</f>
        <v>0</v>
      </c>
      <c r="C69" s="80">
        <f t="shared" ref="C69" si="3">SUM(C59:C68)</f>
        <v>0</v>
      </c>
      <c r="D69" s="80">
        <f t="shared" ref="D69" si="4">SUM(D59:D68)</f>
        <v>475.14600000000002</v>
      </c>
      <c r="E69" s="80">
        <f t="shared" ref="E69" si="5">SUM(E59:E68)</f>
        <v>1266.9470000000001</v>
      </c>
      <c r="F69" s="80">
        <f t="shared" ref="F69" si="6">SUM(F59:F68)</f>
        <v>2890.451</v>
      </c>
      <c r="G69" s="80">
        <f t="shared" ref="G69" si="7">SUM(G59:G68)</f>
        <v>3056.1109999999999</v>
      </c>
      <c r="H69" s="80">
        <f t="shared" ref="H69" si="8">SUM(H59:H68)</f>
        <v>2146.4960000000001</v>
      </c>
      <c r="I69" s="80">
        <f t="shared" ref="I69" si="9">SUM(I59:I68)</f>
        <v>924.07600000000002</v>
      </c>
      <c r="J69" s="80">
        <f t="shared" ref="J69" si="10">SUM(J59:J68)</f>
        <v>723.89400000000001</v>
      </c>
      <c r="K69" s="80">
        <f t="shared" ref="K69" si="11">SUM(K59:K68)</f>
        <v>551.10899999999992</v>
      </c>
      <c r="L69" s="80">
        <f t="shared" ref="L69" si="12">SUM(L59:L68)</f>
        <v>1190.319</v>
      </c>
      <c r="M69" s="80">
        <f t="shared" ref="M69" si="13">SUM(M59:M68)</f>
        <v>2431.703</v>
      </c>
      <c r="N69" s="80">
        <f t="shared" ref="N69" si="14">SUM(N59:N68)</f>
        <v>3210.8289999999997</v>
      </c>
      <c r="O69" s="80">
        <f t="shared" ref="O69" si="15">SUM(O59:O68)</f>
        <v>5588.652</v>
      </c>
      <c r="P69" s="80">
        <f t="shared" ref="P69" si="16">SUM(P59:P68)</f>
        <v>8701.2970000000005</v>
      </c>
    </row>
  </sheetData>
  <mergeCells count="4">
    <mergeCell ref="A44:D44"/>
    <mergeCell ref="A51:M51"/>
    <mergeCell ref="A16:P16"/>
    <mergeCell ref="A30:P30"/>
  </mergeCells>
  <phoneticPr fontId="33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3"/>
  <sheetViews>
    <sheetView topLeftCell="A13" workbookViewId="0">
      <selection activeCell="B30" sqref="B30"/>
    </sheetView>
  </sheetViews>
  <sheetFormatPr defaultRowHeight="14.25" x14ac:dyDescent="0.2"/>
  <cols>
    <col min="1" max="1" width="13.625" customWidth="1"/>
    <col min="2" max="2" width="58.125" customWidth="1"/>
    <col min="3" max="3" width="18.375" customWidth="1"/>
  </cols>
  <sheetData>
    <row r="1" spans="1:3" ht="15" x14ac:dyDescent="0.2">
      <c r="A1" s="12"/>
      <c r="B1" s="8"/>
      <c r="C1" s="57"/>
    </row>
    <row r="2" spans="1:3" x14ac:dyDescent="0.2">
      <c r="A2" s="58" t="s">
        <v>263</v>
      </c>
      <c r="B2" s="58" t="s">
        <v>264</v>
      </c>
      <c r="C2" s="65" t="s">
        <v>5</v>
      </c>
    </row>
    <row r="3" spans="1:3" x14ac:dyDescent="0.2">
      <c r="A3" s="66">
        <v>1200</v>
      </c>
      <c r="B3" s="67" t="s">
        <v>267</v>
      </c>
      <c r="C3" s="62" t="e">
        <f>#REF!</f>
        <v>#REF!</v>
      </c>
    </row>
    <row r="4" spans="1:3" ht="28.5" x14ac:dyDescent="0.2">
      <c r="A4" s="66">
        <v>1300</v>
      </c>
      <c r="B4" s="67" t="s">
        <v>283</v>
      </c>
      <c r="C4" s="62" t="e">
        <f>#REF!</f>
        <v>#REF!</v>
      </c>
    </row>
    <row r="5" spans="1:3" x14ac:dyDescent="0.2">
      <c r="A5" s="66">
        <v>1500</v>
      </c>
      <c r="B5" s="67" t="s">
        <v>284</v>
      </c>
      <c r="C5" s="62" t="e">
        <f>#REF!</f>
        <v>#REF!</v>
      </c>
    </row>
    <row r="6" spans="1:3" x14ac:dyDescent="0.2">
      <c r="A6" s="66">
        <v>1600</v>
      </c>
      <c r="B6" s="67" t="s">
        <v>285</v>
      </c>
      <c r="C6" s="62" t="e">
        <f>#REF!</f>
        <v>#REF!</v>
      </c>
    </row>
    <row r="7" spans="1:3" x14ac:dyDescent="0.2">
      <c r="A7" s="66">
        <v>1700</v>
      </c>
      <c r="B7" s="67" t="s">
        <v>286</v>
      </c>
      <c r="C7" s="62" t="e">
        <f>#REF!</f>
        <v>#REF!</v>
      </c>
    </row>
    <row r="8" spans="1:3" x14ac:dyDescent="0.2">
      <c r="A8" s="66" t="s">
        <v>81</v>
      </c>
      <c r="B8" s="67" t="s">
        <v>287</v>
      </c>
      <c r="C8" s="62" t="e">
        <f>#REF!</f>
        <v>#REF!</v>
      </c>
    </row>
    <row r="9" spans="1:3" x14ac:dyDescent="0.2">
      <c r="A9" s="66">
        <v>2100</v>
      </c>
      <c r="B9" s="67" t="s">
        <v>288</v>
      </c>
      <c r="C9" s="62" t="e">
        <f>#REF!</f>
        <v>#REF!</v>
      </c>
    </row>
    <row r="10" spans="1:3" x14ac:dyDescent="0.2">
      <c r="A10" s="66">
        <v>2200</v>
      </c>
      <c r="B10" s="67" t="s">
        <v>289</v>
      </c>
      <c r="C10" s="62" t="e">
        <f>#REF!</f>
        <v>#REF!</v>
      </c>
    </row>
    <row r="11" spans="1:3" ht="28.5" x14ac:dyDescent="0.2">
      <c r="A11" s="66">
        <v>2300</v>
      </c>
      <c r="B11" s="67" t="s">
        <v>268</v>
      </c>
      <c r="C11" s="62" t="e">
        <f>#REF!</f>
        <v>#REF!</v>
      </c>
    </row>
    <row r="12" spans="1:3" x14ac:dyDescent="0.2">
      <c r="A12" s="66">
        <v>3100</v>
      </c>
      <c r="B12" s="67" t="s">
        <v>269</v>
      </c>
      <c r="C12" s="62" t="e">
        <f>#REF!</f>
        <v>#REF!</v>
      </c>
    </row>
    <row r="13" spans="1:3" x14ac:dyDescent="0.2">
      <c r="A13" s="66">
        <v>3300</v>
      </c>
      <c r="B13" s="67" t="s">
        <v>270</v>
      </c>
      <c r="C13" s="62" t="e">
        <f>#REF!</f>
        <v>#REF!</v>
      </c>
    </row>
    <row r="14" spans="1:3" x14ac:dyDescent="0.2">
      <c r="A14" s="66">
        <v>3400</v>
      </c>
      <c r="B14" s="67" t="s">
        <v>271</v>
      </c>
      <c r="C14" s="62" t="e">
        <f>#REF!</f>
        <v>#REF!</v>
      </c>
    </row>
    <row r="15" spans="1:3" x14ac:dyDescent="0.2">
      <c r="A15" s="66">
        <v>3500</v>
      </c>
      <c r="B15" s="67" t="s">
        <v>272</v>
      </c>
      <c r="C15" s="62" t="e">
        <f>#REF!</f>
        <v>#REF!</v>
      </c>
    </row>
    <row r="16" spans="1:3" x14ac:dyDescent="0.2">
      <c r="A16" s="66">
        <v>3600</v>
      </c>
      <c r="B16" s="67" t="s">
        <v>273</v>
      </c>
      <c r="C16" s="62" t="e">
        <f>#REF!</f>
        <v>#REF!</v>
      </c>
    </row>
    <row r="17" spans="1:3" x14ac:dyDescent="0.2">
      <c r="A17" s="66">
        <v>4100</v>
      </c>
      <c r="B17" s="67" t="s">
        <v>274</v>
      </c>
      <c r="C17" s="62" t="e">
        <f>#REF!</f>
        <v>#REF!</v>
      </c>
    </row>
    <row r="18" spans="1:3" x14ac:dyDescent="0.2">
      <c r="A18" s="66">
        <v>4200</v>
      </c>
      <c r="B18" s="67" t="s">
        <v>275</v>
      </c>
      <c r="C18" s="62" t="e">
        <f>#REF!</f>
        <v>#REF!</v>
      </c>
    </row>
    <row r="19" spans="1:3" x14ac:dyDescent="0.2">
      <c r="A19" s="66">
        <v>5100</v>
      </c>
      <c r="B19" s="67" t="s">
        <v>276</v>
      </c>
      <c r="C19" s="62" t="e">
        <f>#REF!</f>
        <v>#REF!</v>
      </c>
    </row>
    <row r="20" spans="1:3" x14ac:dyDescent="0.2">
      <c r="A20" s="66">
        <v>5200</v>
      </c>
      <c r="B20" s="67" t="s">
        <v>277</v>
      </c>
      <c r="C20" s="62" t="e">
        <f>#REF!</f>
        <v>#REF!</v>
      </c>
    </row>
    <row r="21" spans="1:3" x14ac:dyDescent="0.2">
      <c r="A21" s="66">
        <v>5500</v>
      </c>
      <c r="B21" s="67" t="s">
        <v>154</v>
      </c>
      <c r="C21" s="62" t="e">
        <f>#REF!</f>
        <v>#REF!</v>
      </c>
    </row>
    <row r="22" spans="1:3" x14ac:dyDescent="0.2">
      <c r="A22" s="66">
        <v>5600</v>
      </c>
      <c r="B22" s="67" t="s">
        <v>278</v>
      </c>
      <c r="C22" s="62" t="e">
        <f>#REF!</f>
        <v>#REF!</v>
      </c>
    </row>
    <row r="23" spans="1:3" x14ac:dyDescent="0.2">
      <c r="A23" s="66">
        <v>5700</v>
      </c>
      <c r="B23" s="67" t="s">
        <v>279</v>
      </c>
      <c r="C23" s="62" t="e">
        <f>#REF!</f>
        <v>#REF!</v>
      </c>
    </row>
    <row r="24" spans="1:3" x14ac:dyDescent="0.2">
      <c r="A24" s="66">
        <v>5800</v>
      </c>
      <c r="B24" s="67" t="s">
        <v>280</v>
      </c>
      <c r="C24" s="62" t="e">
        <f>#REF!</f>
        <v>#REF!</v>
      </c>
    </row>
    <row r="25" spans="1:3" ht="28.5" x14ac:dyDescent="0.2">
      <c r="A25" s="66">
        <v>5900</v>
      </c>
      <c r="B25" s="67" t="s">
        <v>281</v>
      </c>
      <c r="C25" s="62" t="e">
        <f>#REF!</f>
        <v>#REF!</v>
      </c>
    </row>
    <row r="26" spans="1:3" x14ac:dyDescent="0.2">
      <c r="A26" s="66">
        <v>7300</v>
      </c>
      <c r="B26" s="67" t="s">
        <v>282</v>
      </c>
      <c r="C26" s="62" t="e">
        <f>#REF!</f>
        <v>#REF!</v>
      </c>
    </row>
    <row r="27" spans="1:3" x14ac:dyDescent="0.2">
      <c r="A27" s="66">
        <v>11000</v>
      </c>
      <c r="B27" s="67" t="s">
        <v>259</v>
      </c>
      <c r="C27" s="62" t="e">
        <f>#REF!</f>
        <v>#REF!</v>
      </c>
    </row>
    <row r="28" spans="1:3" x14ac:dyDescent="0.2">
      <c r="A28" s="66"/>
      <c r="B28" s="67"/>
      <c r="C28" s="62"/>
    </row>
    <row r="29" spans="1:3" x14ac:dyDescent="0.2">
      <c r="A29" s="59"/>
      <c r="B29" s="63" t="s">
        <v>260</v>
      </c>
      <c r="C29" s="62" t="e">
        <f>SUM(C3:C27)</f>
        <v>#REF!</v>
      </c>
    </row>
    <row r="30" spans="1:3" x14ac:dyDescent="0.2">
      <c r="A30" s="59"/>
      <c r="B30" s="64" t="s">
        <v>265</v>
      </c>
      <c r="C30" s="62" t="e">
        <f>C29*10%</f>
        <v>#REF!</v>
      </c>
    </row>
    <row r="31" spans="1:3" x14ac:dyDescent="0.2">
      <c r="A31" s="59"/>
      <c r="B31" s="63" t="s">
        <v>266</v>
      </c>
      <c r="C31" s="62" t="e">
        <f>C29+C30</f>
        <v>#REF!</v>
      </c>
    </row>
    <row r="32" spans="1:3" x14ac:dyDescent="0.2">
      <c r="A32" s="59"/>
      <c r="B32" s="60" t="s">
        <v>261</v>
      </c>
      <c r="C32" s="61" t="e">
        <f>C31*15%</f>
        <v>#REF!</v>
      </c>
    </row>
    <row r="33" spans="1:3" x14ac:dyDescent="0.2">
      <c r="A33" s="59"/>
      <c r="B33" s="63" t="s">
        <v>262</v>
      </c>
      <c r="C33" s="62" t="e">
        <f>C31+C32</f>
        <v>#REF!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Gortin BOQ Combination</vt:lpstr>
      <vt:lpstr>Summary</vt:lpstr>
      <vt:lpstr>Combination Summary</vt:lpstr>
      <vt:lpstr>Gortin  Quantities</vt:lpstr>
      <vt:lpstr>Sheet2</vt:lpstr>
      <vt:lpstr>'Gortin BOQ Combination'!OLE_LINK2</vt:lpstr>
      <vt:lpstr>'Combination Summary'!Print_Area</vt:lpstr>
      <vt:lpstr>'Gortin BOQ Combination'!Print_Area</vt:lpstr>
      <vt:lpstr>Summary!Print_Area</vt:lpstr>
      <vt:lpstr>'Gortin BOQ Combination'!Print_Titles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Du Plessis (Kempton Park)</dc:creator>
  <cp:lastModifiedBy>Sylvia Motsei</cp:lastModifiedBy>
  <cp:lastPrinted>2023-02-24T06:18:41Z</cp:lastPrinted>
  <dcterms:created xsi:type="dcterms:W3CDTF">2011-08-24T12:32:28Z</dcterms:created>
  <dcterms:modified xsi:type="dcterms:W3CDTF">2023-02-27T09:00:03Z</dcterms:modified>
</cp:coreProperties>
</file>