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640" windowHeight="11760" activeTab="1"/>
  </bookViews>
  <sheets>
    <sheet name="Updated Terms" sheetId="3" r:id="rId1"/>
    <sheet name="Pricing Schedule" sheetId="2" r:id="rId2"/>
    <sheet name="Road side assistance" sheetId="6" r:id="rId3"/>
    <sheet name="Fleet List" sheetId="5" r:id="rId4"/>
    <sheet name="High Valued vehicles (2)" sheetId="4" r:id="rId5"/>
  </sheets>
  <externalReferences>
    <externalReference r:id="rId6"/>
  </externalReferences>
  <definedNames>
    <definedName name="_xlnm._FilterDatabase" localSheetId="3" hidden="1">'Fleet List'!$A$1:$L$27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6"/>
  <c r="D40" i="5"/>
  <c r="D36"/>
  <c r="I28"/>
  <c r="D15" i="4"/>
  <c r="B295" i="3"/>
  <c r="B288"/>
  <c r="B316" s="1"/>
  <c r="B276"/>
  <c r="B249"/>
  <c r="B256" s="1"/>
  <c r="B237"/>
  <c r="B245" s="1"/>
  <c r="B222"/>
  <c r="B221"/>
  <c r="B234"/>
  <c r="B173"/>
  <c r="B142"/>
  <c r="B119"/>
  <c r="B111"/>
  <c r="B89"/>
  <c r="B86"/>
  <c r="B58"/>
  <c r="B39"/>
  <c r="B55" s="1"/>
  <c r="B20"/>
  <c r="B18"/>
  <c r="B17"/>
  <c r="B16"/>
  <c r="B15"/>
  <c r="B14"/>
  <c r="B13"/>
  <c r="B12"/>
  <c r="B11"/>
  <c r="B10"/>
  <c r="B9"/>
  <c r="B8"/>
  <c r="B7"/>
  <c r="B6"/>
  <c r="B5"/>
  <c r="B3"/>
  <c r="B35" l="1"/>
  <c r="B99"/>
  <c r="F39" i="5"/>
  <c r="D45"/>
  <c r="B60" i="3"/>
  <c r="B59"/>
  <c r="B73" l="1"/>
</calcChain>
</file>

<file path=xl/sharedStrings.xml><?xml version="1.0" encoding="utf-8"?>
<sst xmlns="http://schemas.openxmlformats.org/spreadsheetml/2006/main" count="773" uniqueCount="364">
  <si>
    <t>SECTION</t>
  </si>
  <si>
    <t>PREMIUM EXCLUDING VAT</t>
  </si>
  <si>
    <t>TOTAL BUILDING COMBINED</t>
  </si>
  <si>
    <t>TOTAL BUSINESS INTERRUPTION</t>
  </si>
  <si>
    <t>TOTAL OFFICE CONTENTS</t>
  </si>
  <si>
    <t>TOTAL ACCOUNTS RECEIVABLE</t>
  </si>
  <si>
    <t>TOTAL BUSINESS ALL RISKS</t>
  </si>
  <si>
    <t>TOTAL THEFT</t>
  </si>
  <si>
    <t>TOTAL GLASS</t>
  </si>
  <si>
    <t>TOTAL MONEY</t>
  </si>
  <si>
    <t>TOTAL FIDELITY GUARANTEE</t>
  </si>
  <si>
    <t>TOTAL ACCIDENTAL DAMAGE</t>
  </si>
  <si>
    <t>TOTAL GOODS IN TRANSIT</t>
  </si>
  <si>
    <t>TOTAL STATED BENEFITS</t>
  </si>
  <si>
    <t>TOTAL ELECTRONIC EQUIPMENT</t>
  </si>
  <si>
    <t>TOTAL MACHINERY BREAKDOWN</t>
  </si>
  <si>
    <t>TOTAL MACHINERY BREAKDOWN INTER.</t>
  </si>
  <si>
    <t>TOTAL MOTOR OWN DAMAGE</t>
  </si>
  <si>
    <t>TOTAL Public Liability</t>
  </si>
  <si>
    <t>TOTAL Employers Liability</t>
  </si>
  <si>
    <t>TOTAL Motor Third Party Liability</t>
  </si>
  <si>
    <t xml:space="preserve">SASRIA </t>
  </si>
  <si>
    <t>SASRIA for councillor (Motor and Non Motor)</t>
  </si>
  <si>
    <t>SASRIA Motor</t>
  </si>
  <si>
    <t>SASRIA Non Motor</t>
  </si>
  <si>
    <t>CYBER CRIME</t>
  </si>
  <si>
    <t>DIRECTORS AND OFFICERS LIABILITY</t>
  </si>
  <si>
    <t xml:space="preserve">CONTRACTORS ALL RISK </t>
  </si>
  <si>
    <t>MARINE</t>
  </si>
  <si>
    <t>AIRCRAFT</t>
  </si>
  <si>
    <t>COMMERCIAL CRIME</t>
  </si>
  <si>
    <t>TOTAL EXCLUDING VAT</t>
  </si>
  <si>
    <t>VAT @ 15%</t>
  </si>
  <si>
    <t>TOTAL PREMIUM INCLUDING VAT</t>
  </si>
  <si>
    <t>SUM INSURED</t>
  </si>
  <si>
    <t>Combined</t>
  </si>
  <si>
    <t xml:space="preserve"> - Standard Constructed Buildings ( ,Municipal Buildings,Workshops,Testing Grounds,community centres )</t>
  </si>
  <si>
    <t>Machinery</t>
  </si>
  <si>
    <t>Combined-Non Standard</t>
  </si>
  <si>
    <t>High Mast Lights &amp; Lightining</t>
  </si>
  <si>
    <t>Electricity (Electricity,Transformers,Substatioms)</t>
  </si>
  <si>
    <t>Property in the open (Parks,Road Signs,Traffic Management)</t>
  </si>
  <si>
    <t>Landfill Site/Transfer Station</t>
  </si>
  <si>
    <t>Taxi Rank</t>
  </si>
  <si>
    <t>Libraries</t>
  </si>
  <si>
    <t xml:space="preserve"> - Commuity Halls</t>
  </si>
  <si>
    <t xml:space="preserve"> - Cemetries</t>
  </si>
  <si>
    <t xml:space="preserve"> - Sports Facilities</t>
  </si>
  <si>
    <t xml:space="preserve"> - AirCons</t>
  </si>
  <si>
    <t xml:space="preserve"> - Generators (incl diesel tank, electrical)</t>
  </si>
  <si>
    <t>Creche</t>
  </si>
  <si>
    <t>Water - Purification Works &amp; Pump Stations</t>
  </si>
  <si>
    <t>Hawker stalls( Market)</t>
  </si>
  <si>
    <t>Extensions</t>
  </si>
  <si>
    <t xml:space="preserve"> - Subsidence and Landslip</t>
  </si>
  <si>
    <t xml:space="preserve"> - Sum insured</t>
  </si>
  <si>
    <t>R</t>
  </si>
  <si>
    <t xml:space="preserve"> - Motor Vehicles whilst parked at Insured</t>
  </si>
  <si>
    <t>Yes</t>
  </si>
  <si>
    <t xml:space="preserve"> - Riot and Strike (other than RSA and Namibia)</t>
  </si>
  <si>
    <t>No</t>
  </si>
  <si>
    <t>Theft of immovable property</t>
  </si>
  <si>
    <t>Malicious Damage caused by thieves</t>
  </si>
  <si>
    <t xml:space="preserve"> - Leakage of oils, chemicals or other fluids</t>
  </si>
  <si>
    <t xml:space="preserve"> - Wash basins and Sanitary Ware</t>
  </si>
  <si>
    <t xml:space="preserve"> - Thatch structures unless specifically insured </t>
  </si>
  <si>
    <t>R 100 000 Max Annual Limit</t>
  </si>
  <si>
    <t xml:space="preserve"> - Reasonable Precautions</t>
  </si>
  <si>
    <t xml:space="preserve"> - Claims Preparation Costs</t>
  </si>
  <si>
    <t xml:space="preserve">Business Interruption </t>
  </si>
  <si>
    <t>Indemnity period : 12 months</t>
  </si>
  <si>
    <t xml:space="preserve"> - Revenue</t>
  </si>
  <si>
    <t xml:space="preserve"> - Gross rentals</t>
  </si>
  <si>
    <t xml:space="preserve"> - Increase in Cost of Working</t>
  </si>
  <si>
    <t xml:space="preserve"> - Additional Increase in Cost of Working</t>
  </si>
  <si>
    <t xml:space="preserve"> - Specified suppliers / sub-contractors</t>
  </si>
  <si>
    <t xml:space="preserve"> - Unspecified suppliers / sub-contractors</t>
  </si>
  <si>
    <t xml:space="preserve"> - Specified Customers</t>
  </si>
  <si>
    <t xml:space="preserve"> - Public Utilities</t>
  </si>
  <si>
    <t xml:space="preserve"> - Fines and Penalities</t>
  </si>
  <si>
    <t>Office Contents</t>
  </si>
  <si>
    <t xml:space="preserve"> - Contents insured property</t>
  </si>
  <si>
    <t xml:space="preserve"> - Theft ( forcible &amp; violent entry or exit)</t>
  </si>
  <si>
    <t xml:space="preserve"> - Loss of Rent ( up to 25% of sum insured)</t>
  </si>
  <si>
    <t xml:space="preserve"> - Loss of Documents</t>
  </si>
  <si>
    <t xml:space="preserve"> - Legal Liability (Documents)</t>
  </si>
  <si>
    <t xml:space="preserve"> - Leakage of Oils, Chemicals or other fluids</t>
  </si>
  <si>
    <t xml:space="preserve"> - Locks and Keys</t>
  </si>
  <si>
    <t xml:space="preserve"> - Reasonable precautions</t>
  </si>
  <si>
    <t>Accounts Receivable</t>
  </si>
  <si>
    <t xml:space="preserve"> - Outstanding Debit Balances</t>
  </si>
  <si>
    <t xml:space="preserve"> - Duplicate Records</t>
  </si>
  <si>
    <t>Yes/No</t>
  </si>
  <si>
    <t xml:space="preserve"> - Protections</t>
  </si>
  <si>
    <t>Business All Risks</t>
  </si>
  <si>
    <t xml:space="preserve"> - All other specified items (excluding Cellphones &amp; Laptops)</t>
  </si>
  <si>
    <t xml:space="preserve"> - Laptops </t>
  </si>
  <si>
    <t xml:space="preserve"> - Mayoral chain</t>
  </si>
  <si>
    <t xml:space="preserve"> - Fire Arms</t>
  </si>
  <si>
    <t xml:space="preserve"> - Personal property of employees used for Council activities</t>
  </si>
  <si>
    <t>Theft</t>
  </si>
  <si>
    <t xml:space="preserve"> - First Loss Limit</t>
  </si>
  <si>
    <t xml:space="preserve"> - Property in the open (within securely fenced off area and subject to forcible and violent entry or exit from such area)</t>
  </si>
  <si>
    <t>Included</t>
  </si>
  <si>
    <t xml:space="preserve"> - Full theft</t>
  </si>
  <si>
    <t xml:space="preserve"> - Malicious Damage</t>
  </si>
  <si>
    <t>Glass</t>
  </si>
  <si>
    <t xml:space="preserve"> - All fixed internal &amp; external glass at the premises </t>
  </si>
  <si>
    <t>Money</t>
  </si>
  <si>
    <t xml:space="preserve"> - Posession of Councillors/Employees away from insured</t>
  </si>
  <si>
    <t xml:space="preserve">   premises on a business trip</t>
  </si>
  <si>
    <t xml:space="preserve"> - On the premises outside business hours in locked</t>
  </si>
  <si>
    <t xml:space="preserve">   safe</t>
  </si>
  <si>
    <t xml:space="preserve"> - Loss of or damage to crossed cheques, money or postal</t>
  </si>
  <si>
    <t xml:space="preserve"> - Major limit</t>
  </si>
  <si>
    <t xml:space="preserve"> - Seasonal (end of the month and rate collections)</t>
  </si>
  <si>
    <t xml:space="preserve"> - Receptacles as a result of theft of money or attempt </t>
  </si>
  <si>
    <t xml:space="preserve"> - Locks and keys</t>
  </si>
  <si>
    <t xml:space="preserve"> - Credit cards</t>
  </si>
  <si>
    <t xml:space="preserve"> - Personal Accident ( Assault)</t>
  </si>
  <si>
    <t xml:space="preserve">       Capital Sum</t>
  </si>
  <si>
    <t xml:space="preserve">       Weekly Amount</t>
  </si>
  <si>
    <t xml:space="preserve">       Medical Expenses</t>
  </si>
  <si>
    <t xml:space="preserve"> - Electronic Vending machines</t>
  </si>
  <si>
    <t>Fidelity Guarantee</t>
  </si>
  <si>
    <t xml:space="preserve"> - Limit any one period </t>
  </si>
  <si>
    <t xml:space="preserve"> - Retroactive Cover</t>
  </si>
  <si>
    <t>12.07.2015</t>
  </si>
  <si>
    <t xml:space="preserve"> - Superseded Policy</t>
  </si>
  <si>
    <t xml:space="preserve"> - Reinstatement Amount</t>
  </si>
  <si>
    <t>X1</t>
  </si>
  <si>
    <t xml:space="preserve"> - Cost of Recovery</t>
  </si>
  <si>
    <t>Accidental Damage</t>
  </si>
  <si>
    <t xml:space="preserve"> - Total value of property</t>
  </si>
  <si>
    <t xml:space="preserve"> - Limit of indemnity</t>
  </si>
  <si>
    <t xml:space="preserve"> - First Loss Average</t>
  </si>
  <si>
    <t xml:space="preserve"> - Excluded property ( in addition to property excluded in policy)</t>
  </si>
  <si>
    <t>Goods in Transit</t>
  </si>
  <si>
    <t xml:space="preserve"> - Load Limit</t>
  </si>
  <si>
    <t xml:space="preserve"> - Removal of Debris</t>
  </si>
  <si>
    <t xml:space="preserve"> - Fire, Explosion, Collision and overturning </t>
  </si>
  <si>
    <t xml:space="preserve"> - Fire Extinguishing Expense</t>
  </si>
  <si>
    <t xml:space="preserve">Group Personal Accident </t>
  </si>
  <si>
    <t>COVER NOT REQUESTED</t>
  </si>
  <si>
    <t xml:space="preserve"> - Councillors (24 hours)</t>
  </si>
  <si>
    <t xml:space="preserve"> - Part time civil defence, rescue, firemen (council activities)</t>
  </si>
  <si>
    <t xml:space="preserve"> - Temporary staff</t>
  </si>
  <si>
    <t>Benefits</t>
  </si>
  <si>
    <t xml:space="preserve"> - Death </t>
  </si>
  <si>
    <t xml:space="preserve"> - Permanent Disability</t>
  </si>
  <si>
    <t>% of Death benefit as specified for particular disability</t>
  </si>
  <si>
    <t xml:space="preserve"> - Temporary Total Disablement</t>
  </si>
  <si>
    <t>R 500 per week max 104 weeks</t>
  </si>
  <si>
    <t xml:space="preserve"> - Medical expenses</t>
  </si>
  <si>
    <t xml:space="preserve"> - Additional death benefit</t>
  </si>
  <si>
    <t xml:space="preserve"> - Relocation</t>
  </si>
  <si>
    <t xml:space="preserve"> - Repatriation</t>
  </si>
  <si>
    <t xml:space="preserve"> - Mobility</t>
  </si>
  <si>
    <t xml:space="preserve"> - War Risks</t>
  </si>
  <si>
    <t xml:space="preserve"> - Maximum Limit Any One Life</t>
  </si>
  <si>
    <t>R 2 000 000.00</t>
  </si>
  <si>
    <t xml:space="preserve"> - Maximum Limit Any One event ( Accumulation Limit)</t>
  </si>
  <si>
    <t>R 10 000 000.00</t>
  </si>
  <si>
    <t>TOTAL GROUP PERSONAL ACCIDENT</t>
  </si>
  <si>
    <t xml:space="preserve">Stated Benefits </t>
  </si>
  <si>
    <t xml:space="preserve"> - 24 hours Councillors</t>
  </si>
  <si>
    <t xml:space="preserve"> - 24 hours  all eployees of insured</t>
  </si>
  <si>
    <t xml:space="preserve"> - Business Hours Limitation plus Commuting Limitation</t>
  </si>
  <si>
    <t xml:space="preserve"> - Death</t>
  </si>
  <si>
    <t>3 x Annual earnings</t>
  </si>
  <si>
    <t>100% of average weekly earnings max 104 weeks</t>
  </si>
  <si>
    <t xml:space="preserve"> - Medical Expenses</t>
  </si>
  <si>
    <t xml:space="preserve"> - Additional death benefits</t>
  </si>
  <si>
    <t>Electronic Equipment</t>
  </si>
  <si>
    <t xml:space="preserve"> - Specified Equipment  </t>
  </si>
  <si>
    <t xml:space="preserve"> - Software</t>
  </si>
  <si>
    <t xml:space="preserve"> - Escalation</t>
  </si>
  <si>
    <t xml:space="preserve"> - Prevention of Access</t>
  </si>
  <si>
    <t xml:space="preserve"> - Reconstruction of Data</t>
  </si>
  <si>
    <t xml:space="preserve"> - Incompatibility</t>
  </si>
  <si>
    <t xml:space="preserve"> - Telkom access line</t>
  </si>
  <si>
    <t xml:space="preserve"> - Utilities ( Failure of supply)</t>
  </si>
  <si>
    <t>Machinery Breakdown</t>
  </si>
  <si>
    <t xml:space="preserve"> - Specified Equipment - Limit</t>
  </si>
  <si>
    <t xml:space="preserve"> - Expediting Costs</t>
  </si>
  <si>
    <t xml:space="preserve"> - Stock Spoilage</t>
  </si>
  <si>
    <t xml:space="preserve"> - Damage to Surrounding Property</t>
  </si>
  <si>
    <t xml:space="preserve"> - Automatic Additions </t>
  </si>
  <si>
    <t>Machinery Breakdown Interruption</t>
  </si>
  <si>
    <t xml:space="preserve"> - Gross revenue</t>
  </si>
  <si>
    <t xml:space="preserve"> - (a) Income (electricity, abbatoir, water, sewerage)</t>
  </si>
  <si>
    <t xml:space="preserve"> - (b) </t>
  </si>
  <si>
    <t xml:space="preserve"> - Additiona Increase in Cost of Working</t>
  </si>
  <si>
    <t>Motorfleet Own Damage - value up to R500 000 - Comprehensive</t>
  </si>
  <si>
    <t xml:space="preserve">   - Private type motor cars and Minibuses seating up to 16 persons</t>
  </si>
  <si>
    <t xml:space="preserve"> - Commercial vehicles</t>
  </si>
  <si>
    <t xml:space="preserve">    LDVS</t>
  </si>
  <si>
    <t xml:space="preserve">    Trucks</t>
  </si>
  <si>
    <t xml:space="preserve">    Fire Engines</t>
  </si>
  <si>
    <t xml:space="preserve">    Ambulances</t>
  </si>
  <si>
    <t xml:space="preserve">    Tractors</t>
  </si>
  <si>
    <t xml:space="preserve">    Mini bus seating more than 16 persons</t>
  </si>
  <si>
    <t xml:space="preserve">    Motor Cycles</t>
  </si>
  <si>
    <t xml:space="preserve">    Trailers</t>
  </si>
  <si>
    <t xml:space="preserve">    Special type vehicles (roadmarking &amp; construction vehicles, machinery, refuse removal, waste compactors etc)</t>
  </si>
  <si>
    <t xml:space="preserve">    High value vehicles</t>
  </si>
  <si>
    <t xml:space="preserve"> - Roadside Assist</t>
  </si>
  <si>
    <t xml:space="preserve"> - Car Hire - Mayor's Vehicle (Executive Car hire)</t>
  </si>
  <si>
    <t>TOTAL SUM INSURED IN EXCESS OF R 500 000.00</t>
  </si>
  <si>
    <t xml:space="preserve"> - Wreckage removal </t>
  </si>
  <si>
    <t xml:space="preserve"> - Fire extinguishing expenses</t>
  </si>
  <si>
    <t xml:space="preserve"> - Medical expenses (per occupant)</t>
  </si>
  <si>
    <t xml:space="preserve"> - Loss of keys</t>
  </si>
  <si>
    <t xml:space="preserve"> - Conveyance of explosives</t>
  </si>
  <si>
    <t xml:space="preserve"> - Theft or attempted theft of radios/sound equipment</t>
  </si>
  <si>
    <t xml:space="preserve"> - Theft or attempted theft of telephones </t>
  </si>
  <si>
    <t xml:space="preserve">   (excluding cellphones)</t>
  </si>
  <si>
    <t xml:space="preserve"> - Claims preparation costs</t>
  </si>
  <si>
    <t>R 100 000</t>
  </si>
  <si>
    <t>LIABILITIES</t>
  </si>
  <si>
    <t>Public Liability</t>
  </si>
  <si>
    <t xml:space="preserve"> - Primary Policy Limit</t>
  </si>
  <si>
    <t xml:space="preserve"> - Umbrella Policy Limit</t>
  </si>
  <si>
    <t>Sub-limits</t>
  </si>
  <si>
    <t xml:space="preserve"> - Wrongful Arrest and defamation</t>
  </si>
  <si>
    <t xml:space="preserve"> - Errors &amp; omissions</t>
  </si>
  <si>
    <t xml:space="preserve"> - Products liability and defective workmanship</t>
  </si>
  <si>
    <t xml:space="preserve"> - Pedal Cycles</t>
  </si>
  <si>
    <t>Market value</t>
  </si>
  <si>
    <t xml:space="preserve"> - Legal Defense costs</t>
  </si>
  <si>
    <t xml:space="preserve"> - Professional Liability in respect of Medical Practitioners or other Medical officials</t>
  </si>
  <si>
    <t xml:space="preserve"> - Spread of fire</t>
  </si>
  <si>
    <t xml:space="preserve"> - Municipal Police liability</t>
  </si>
  <si>
    <t xml:space="preserve"> - Sub-limit use of firearms</t>
  </si>
  <si>
    <t xml:space="preserve"> - Sub-limit wrongful arrest &amp; defamation</t>
  </si>
  <si>
    <t>Employers Liability</t>
  </si>
  <si>
    <t xml:space="preserve"> - Limit</t>
  </si>
  <si>
    <t>Motor Third party Liability</t>
  </si>
  <si>
    <t xml:space="preserve"> - Number of vehicles  </t>
  </si>
  <si>
    <t xml:space="preserve">Cyber Crime </t>
  </si>
  <si>
    <t>Cover Limit</t>
  </si>
  <si>
    <t>Funds Protect Cover</t>
  </si>
  <si>
    <t>Business Interruption Loss</t>
  </si>
  <si>
    <t>Cyber Extortion Costs</t>
  </si>
  <si>
    <t>Data Restoration Costs</t>
  </si>
  <si>
    <t>PCI Fines and Penalties</t>
  </si>
  <si>
    <t>Third Party Claims</t>
  </si>
  <si>
    <t>Multimedia Liability Claims</t>
  </si>
  <si>
    <t>Directors and Officers Liability</t>
  </si>
  <si>
    <t>Contractors All Risk</t>
  </si>
  <si>
    <t>Project amount</t>
  </si>
  <si>
    <t xml:space="preserve">Marine and aircraft </t>
  </si>
  <si>
    <t>Commercial Crime</t>
  </si>
  <si>
    <t>Vehicle</t>
  </si>
  <si>
    <t>Reg No</t>
  </si>
  <si>
    <t>Year</t>
  </si>
  <si>
    <t>Total sum insured</t>
  </si>
  <si>
    <t>GRADER BELL 670G</t>
  </si>
  <si>
    <t>-</t>
  </si>
  <si>
    <t>M6</t>
  </si>
  <si>
    <t>NPP5903</t>
  </si>
  <si>
    <t>Toyota 4#4</t>
  </si>
  <si>
    <t>AHTKA3FS700614028</t>
  </si>
  <si>
    <t>M2</t>
  </si>
  <si>
    <t>Motor Vehicle Toyota Prado</t>
  </si>
  <si>
    <t>JTEBH3FJ40K226089</t>
  </si>
  <si>
    <t>AERIAL PLATFORM TRUCK</t>
  </si>
  <si>
    <t>M8</t>
  </si>
  <si>
    <t>SUV</t>
  </si>
  <si>
    <t/>
  </si>
  <si>
    <t>Truck Ud Quester-cwe330</t>
  </si>
  <si>
    <t>JPCZXY0D6JS805799</t>
  </si>
  <si>
    <t>JPCZXY0D8JS806260</t>
  </si>
  <si>
    <t>HINO 300 815 CREW  CAB - TRUCK</t>
  </si>
  <si>
    <t>NPP 3713</t>
  </si>
  <si>
    <t>Toyota Fortuner 2.8 GD6 4X4 AT</t>
  </si>
  <si>
    <t>TBA</t>
  </si>
  <si>
    <t>2025 Toyota Fortuner 2.8 GD6 4X4 AT</t>
  </si>
  <si>
    <t>AHTKA3FS000634802</t>
  </si>
  <si>
    <t>Description</t>
  </si>
  <si>
    <t>Date</t>
  </si>
  <si>
    <t>Make</t>
  </si>
  <si>
    <t>Model</t>
  </si>
  <si>
    <t>Sensor Serial No.</t>
  </si>
  <si>
    <t>Main</t>
  </si>
  <si>
    <t>Sub</t>
  </si>
  <si>
    <t>Amount</t>
  </si>
  <si>
    <t>Sasria</t>
  </si>
  <si>
    <t>Class</t>
  </si>
  <si>
    <t>Tractor</t>
  </si>
  <si>
    <t>Bell</t>
  </si>
  <si>
    <t>670G</t>
  </si>
  <si>
    <t>Transport Assets</t>
  </si>
  <si>
    <t>Farm Vehicles</t>
  </si>
  <si>
    <t>Special</t>
  </si>
  <si>
    <t>Grader</t>
  </si>
  <si>
    <t>HVV</t>
  </si>
  <si>
    <t>Tipper Trailer</t>
  </si>
  <si>
    <t>Home-Built</t>
  </si>
  <si>
    <t>Box  Dubel As Sleepwa</t>
  </si>
  <si>
    <t>Trailers And Accessories</t>
  </si>
  <si>
    <t>Trailer</t>
  </si>
  <si>
    <t>Steel</t>
  </si>
  <si>
    <t>Yellow</t>
  </si>
  <si>
    <t>TLB BELL TURBO 4X4</t>
  </si>
  <si>
    <t>ball</t>
  </si>
  <si>
    <t>TLB.315SJ</t>
  </si>
  <si>
    <t>AEBF877JT02001785</t>
  </si>
  <si>
    <t>MACHINERY AND EQUIPMENT</t>
  </si>
  <si>
    <t>ROAD CONSTRUCTION AND MAINTENANCE EQUIPMENT</t>
  </si>
  <si>
    <t>Ford</t>
  </si>
  <si>
    <t>5010</t>
  </si>
  <si>
    <t>Bakkie</t>
  </si>
  <si>
    <t>Toyota</t>
  </si>
  <si>
    <t>Hilux</t>
  </si>
  <si>
    <t>AHT31UNE208011914</t>
  </si>
  <si>
    <t>Passenger Vehicles</t>
  </si>
  <si>
    <t>Ldv</t>
  </si>
  <si>
    <t>New Holland</t>
  </si>
  <si>
    <t>L85</t>
  </si>
  <si>
    <t>8.05E+14</t>
  </si>
  <si>
    <t>TOYOTA</t>
  </si>
  <si>
    <t>FORTUNER</t>
  </si>
  <si>
    <t>Car hire</t>
  </si>
  <si>
    <t>HILUX 2.4 GD -6</t>
  </si>
  <si>
    <t>AHTJBADB004578040</t>
  </si>
  <si>
    <t>Case</t>
  </si>
  <si>
    <t>Red</t>
  </si>
  <si>
    <t>25Q LC PRADO 3.0D TX</t>
  </si>
  <si>
    <t>TRANSPORT</t>
  </si>
  <si>
    <t>TRANSPORT ASSETS</t>
  </si>
  <si>
    <t>HILUX</t>
  </si>
  <si>
    <t>Truck</t>
  </si>
  <si>
    <t>Superlift</t>
  </si>
  <si>
    <t>Aerial Platform Truck</t>
  </si>
  <si>
    <t>Trucks, Buses And Ldv's</t>
  </si>
  <si>
    <t>NPP 6879</t>
  </si>
  <si>
    <t>Combi</t>
  </si>
  <si>
    <t>QUANTUM</t>
  </si>
  <si>
    <t>NPP1156</t>
  </si>
  <si>
    <t>Pvt</t>
  </si>
  <si>
    <t>AHTJB8ACX04725361</t>
  </si>
  <si>
    <t>Nissan</t>
  </si>
  <si>
    <t>Npp3002</t>
  </si>
  <si>
    <t>UD Truck</t>
  </si>
  <si>
    <t>P9103</t>
  </si>
  <si>
    <t>AVANZA</t>
  </si>
  <si>
    <t>MHKM5FA2NOKO10994</t>
  </si>
  <si>
    <t>HINO</t>
  </si>
  <si>
    <t>300</t>
  </si>
  <si>
    <t>2-/12/2024</t>
  </si>
  <si>
    <t>Toyota Urban Cruiser 1.5XS MT (54D)</t>
  </si>
  <si>
    <t>JTDPYGJ1S00947665/ JLW892L</t>
  </si>
  <si>
    <t>20/08.2025</t>
  </si>
  <si>
    <t>1GD5639929</t>
  </si>
  <si>
    <t>LDV</t>
  </si>
  <si>
    <t>PVT</t>
  </si>
  <si>
    <t>SPECIAL</t>
  </si>
  <si>
    <t>TRACTOR</t>
  </si>
  <si>
    <t>TRAILER</t>
  </si>
  <si>
    <t xml:space="preserve">    Implements (Blue lights) </t>
  </si>
  <si>
    <t xml:space="preserve"> - Cellphone</t>
  </si>
  <si>
    <t xml:space="preserve"> - Car Hire (Vehicle breakdown) - Mayor's Vehicle (Executive Car hire)</t>
  </si>
  <si>
    <t>Thatch</t>
  </si>
</sst>
</file>

<file path=xl/styles.xml><?xml version="1.0" encoding="utf-8"?>
<styleSheet xmlns="http://schemas.openxmlformats.org/spreadsheetml/2006/main">
  <numFmts count="6">
    <numFmt numFmtId="44" formatCode="_ &quot;R&quot;\ * #,##0.00_ ;_ &quot;R&quot;\ * \-#,##0.00_ ;_ &quot;R&quot;\ * &quot;-&quot;??_ ;_ @_ "/>
    <numFmt numFmtId="43" formatCode="_ * #,##0.00_ ;_ * \-#,##0.00_ ;_ * &quot;-&quot;??_ ;_ @_ "/>
    <numFmt numFmtId="164" formatCode="_-&quot;R&quot;* #,##0.00_-;\-&quot;R&quot;* #,##0.00_-;_-&quot;R&quot;* &quot;-&quot;??_-;_-@_-"/>
    <numFmt numFmtId="165" formatCode="_-* #,##0.00_-;\-* #,##0.00_-;_-* &quot;-&quot;??_-;_-@_-"/>
    <numFmt numFmtId="166" formatCode="0.000%"/>
    <numFmt numFmtId="167" formatCode="_ &quot;R&quot;\ * #,##0_ ;_ &quot;R&quot;\ * \-#,##0_ ;_ &quot;R&quot;\ * &quot;-&quot;??_ ;_ @_ 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 Nova"/>
      <family val="2"/>
    </font>
    <font>
      <b/>
      <sz val="10"/>
      <color indexed="22"/>
      <name val="Arial Nova"/>
      <family val="2"/>
    </font>
    <font>
      <b/>
      <sz val="10"/>
      <name val="Arial Nova"/>
      <family val="2"/>
    </font>
    <font>
      <sz val="10"/>
      <name val="Arial Nova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2"/>
      <name val="Arial Nova"/>
      <family val="2"/>
    </font>
    <font>
      <sz val="10"/>
      <color theme="1"/>
      <name val="Arial Nova"/>
      <family val="2"/>
    </font>
    <font>
      <b/>
      <sz val="10"/>
      <color rgb="FFFF0000"/>
      <name val="Arial Nova"/>
      <family val="2"/>
    </font>
    <font>
      <b/>
      <i/>
      <sz val="10"/>
      <name val="Arial"/>
      <family val="2"/>
    </font>
    <font>
      <b/>
      <sz val="10"/>
      <color theme="0"/>
      <name val="Roboto"/>
    </font>
    <font>
      <b/>
      <sz val="10"/>
      <color theme="0"/>
      <name val="Roboto Regular"/>
    </font>
    <font>
      <b/>
      <u val="singleAccounting"/>
      <sz val="10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86">
    <xf numFmtId="0" fontId="0" fillId="0" borderId="0" xfId="0"/>
    <xf numFmtId="0" fontId="3" fillId="2" borderId="1" xfId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167" fontId="3" fillId="2" borderId="1" xfId="2" applyNumberFormat="1" applyFont="1" applyFill="1" applyBorder="1"/>
    <xf numFmtId="0" fontId="6" fillId="0" borderId="0" xfId="1" applyFont="1"/>
    <xf numFmtId="0" fontId="5" fillId="0" borderId="1" xfId="1" applyFont="1" applyBorder="1"/>
    <xf numFmtId="0" fontId="3" fillId="2" borderId="2" xfId="1" applyFont="1" applyFill="1" applyBorder="1" applyAlignment="1">
      <alignment horizontal="center"/>
    </xf>
    <xf numFmtId="166" fontId="3" fillId="2" borderId="3" xfId="1" applyNumberFormat="1" applyFont="1" applyFill="1" applyBorder="1" applyAlignment="1">
      <alignment horizontal="center"/>
    </xf>
    <xf numFmtId="0" fontId="9" fillId="2" borderId="4" xfId="1" applyFont="1" applyFill="1" applyBorder="1"/>
    <xf numFmtId="167" fontId="10" fillId="2" borderId="0" xfId="2" applyNumberFormat="1" applyFont="1" applyFill="1" applyBorder="1"/>
    <xf numFmtId="0" fontId="6" fillId="2" borderId="5" xfId="1" applyFont="1" applyFill="1" applyBorder="1"/>
    <xf numFmtId="43" fontId="10" fillId="2" borderId="1" xfId="3" applyFont="1" applyFill="1" applyBorder="1"/>
    <xf numFmtId="0" fontId="6" fillId="2" borderId="1" xfId="1" applyFont="1" applyFill="1" applyBorder="1" applyAlignment="1">
      <alignment horizontal="left" indent="1"/>
    </xf>
    <xf numFmtId="0" fontId="6" fillId="2" borderId="0" xfId="1" applyFont="1" applyFill="1"/>
    <xf numFmtId="43" fontId="10" fillId="2" borderId="0" xfId="3" applyFont="1" applyFill="1" applyBorder="1"/>
    <xf numFmtId="0" fontId="5" fillId="2" borderId="0" xfId="1" applyFont="1" applyFill="1"/>
    <xf numFmtId="0" fontId="6" fillId="2" borderId="1" xfId="1" applyFont="1" applyFill="1" applyBorder="1"/>
    <xf numFmtId="167" fontId="10" fillId="2" borderId="1" xfId="2" applyNumberFormat="1" applyFont="1" applyFill="1" applyBorder="1"/>
    <xf numFmtId="0" fontId="6" fillId="2" borderId="6" xfId="1" applyFont="1" applyFill="1" applyBorder="1"/>
    <xf numFmtId="167" fontId="3" fillId="2" borderId="6" xfId="2" applyNumberFormat="1" applyFont="1" applyFill="1" applyBorder="1"/>
    <xf numFmtId="0" fontId="5" fillId="2" borderId="7" xfId="1" applyFont="1" applyFill="1" applyBorder="1"/>
    <xf numFmtId="167" fontId="3" fillId="2" borderId="8" xfId="2" applyNumberFormat="1" applyFont="1" applyFill="1" applyBorder="1"/>
    <xf numFmtId="167" fontId="11" fillId="2" borderId="0" xfId="2" applyNumberFormat="1" applyFont="1" applyFill="1" applyBorder="1"/>
    <xf numFmtId="44" fontId="10" fillId="2" borderId="1" xfId="2" applyFont="1" applyFill="1" applyBorder="1"/>
    <xf numFmtId="167" fontId="10" fillId="2" borderId="6" xfId="2" applyNumberFormat="1" applyFont="1" applyFill="1" applyBorder="1"/>
    <xf numFmtId="167" fontId="3" fillId="2" borderId="0" xfId="2" applyNumberFormat="1" applyFont="1" applyFill="1" applyBorder="1"/>
    <xf numFmtId="0" fontId="6" fillId="2" borderId="1" xfId="1" applyFont="1" applyFill="1" applyBorder="1" applyAlignment="1">
      <alignment wrapText="1"/>
    </xf>
    <xf numFmtId="43" fontId="11" fillId="2" borderId="1" xfId="3" applyFont="1" applyFill="1" applyBorder="1"/>
    <xf numFmtId="43" fontId="6" fillId="2" borderId="1" xfId="3" applyFont="1" applyFill="1" applyBorder="1"/>
    <xf numFmtId="14" fontId="10" fillId="2" borderId="1" xfId="2" applyNumberFormat="1" applyFont="1" applyFill="1" applyBorder="1"/>
    <xf numFmtId="3" fontId="10" fillId="2" borderId="1" xfId="2" applyNumberFormat="1" applyFont="1" applyFill="1" applyBorder="1"/>
    <xf numFmtId="3" fontId="10" fillId="2" borderId="0" xfId="2" applyNumberFormat="1" applyFont="1" applyFill="1" applyBorder="1"/>
    <xf numFmtId="0" fontId="6" fillId="2" borderId="9" xfId="1" applyFont="1" applyFill="1" applyBorder="1"/>
    <xf numFmtId="167" fontId="10" fillId="2" borderId="10" xfId="2" applyNumberFormat="1" applyFont="1" applyFill="1" applyBorder="1"/>
    <xf numFmtId="0" fontId="5" fillId="2" borderId="9" xfId="1" applyFont="1" applyFill="1" applyBorder="1"/>
    <xf numFmtId="0" fontId="6" fillId="2" borderId="5" xfId="1" applyFont="1" applyFill="1" applyBorder="1" applyAlignment="1">
      <alignment wrapText="1"/>
    </xf>
    <xf numFmtId="43" fontId="10" fillId="2" borderId="1" xfId="3" applyFont="1" applyFill="1" applyBorder="1" applyAlignment="1">
      <alignment wrapText="1"/>
    </xf>
    <xf numFmtId="0" fontId="6" fillId="0" borderId="0" xfId="1" applyFont="1" applyAlignment="1">
      <alignment wrapText="1"/>
    </xf>
    <xf numFmtId="0" fontId="9" fillId="2" borderId="7" xfId="1" applyFont="1" applyFill="1" applyBorder="1"/>
    <xf numFmtId="0" fontId="9" fillId="2" borderId="0" xfId="1" applyFont="1" applyFill="1"/>
    <xf numFmtId="1" fontId="10" fillId="2" borderId="1" xfId="2" applyNumberFormat="1" applyFont="1" applyFill="1" applyBorder="1"/>
    <xf numFmtId="1" fontId="10" fillId="2" borderId="0" xfId="2" applyNumberFormat="1" applyFont="1" applyFill="1" applyBorder="1"/>
    <xf numFmtId="0" fontId="5" fillId="2" borderId="11" xfId="1" applyFont="1" applyFill="1" applyBorder="1"/>
    <xf numFmtId="1" fontId="3" fillId="2" borderId="4" xfId="2" applyNumberFormat="1" applyFont="1" applyFill="1" applyBorder="1"/>
    <xf numFmtId="0" fontId="5" fillId="2" borderId="4" xfId="1" applyFont="1" applyFill="1" applyBorder="1"/>
    <xf numFmtId="0" fontId="5" fillId="2" borderId="12" xfId="1" applyFont="1" applyFill="1" applyBorder="1"/>
    <xf numFmtId="49" fontId="6" fillId="2" borderId="1" xfId="1" applyNumberFormat="1" applyFont="1" applyFill="1" applyBorder="1"/>
    <xf numFmtId="0" fontId="5" fillId="2" borderId="13" xfId="1" applyFont="1" applyFill="1" applyBorder="1"/>
    <xf numFmtId="1" fontId="10" fillId="2" borderId="6" xfId="2" applyNumberFormat="1" applyFont="1" applyFill="1" applyBorder="1"/>
    <xf numFmtId="0" fontId="5" fillId="0" borderId="0" xfId="1" applyFont="1"/>
    <xf numFmtId="0" fontId="7" fillId="0" borderId="0" xfId="1" applyFont="1" applyAlignment="1">
      <alignment vertical="top"/>
    </xf>
    <xf numFmtId="44" fontId="6" fillId="0" borderId="0" xfId="2" applyFont="1"/>
    <xf numFmtId="0" fontId="2" fillId="0" borderId="0" xfId="1"/>
    <xf numFmtId="0" fontId="8" fillId="3" borderId="12" xfId="1" applyFont="1" applyFill="1" applyBorder="1"/>
    <xf numFmtId="0" fontId="8" fillId="3" borderId="14" xfId="1" applyFont="1" applyFill="1" applyBorder="1"/>
    <xf numFmtId="0" fontId="2" fillId="0" borderId="1" xfId="1" applyBorder="1"/>
    <xf numFmtId="44" fontId="2" fillId="0" borderId="1" xfId="2" applyFont="1" applyBorder="1"/>
    <xf numFmtId="0" fontId="2" fillId="0" borderId="15" xfId="1" applyBorder="1"/>
    <xf numFmtId="0" fontId="12" fillId="3" borderId="1" xfId="1" applyFont="1" applyFill="1" applyBorder="1"/>
    <xf numFmtId="44" fontId="12" fillId="3" borderId="1" xfId="2" applyFont="1" applyFill="1" applyBorder="1"/>
    <xf numFmtId="0" fontId="13" fillId="4" borderId="6" xfId="1" applyFont="1" applyFill="1" applyBorder="1" applyAlignment="1">
      <alignment horizontal="center" vertical="center"/>
    </xf>
    <xf numFmtId="14" fontId="14" fillId="5" borderId="16" xfId="3" applyNumberFormat="1" applyFont="1" applyFill="1" applyBorder="1" applyAlignment="1">
      <alignment horizontal="center" vertical="center" wrapText="1"/>
    </xf>
    <xf numFmtId="44" fontId="14" fillId="5" borderId="13" xfId="2" applyFont="1" applyFill="1" applyBorder="1" applyAlignment="1">
      <alignment horizontal="center" vertical="center" wrapText="1"/>
    </xf>
    <xf numFmtId="0" fontId="14" fillId="6" borderId="0" xfId="1" applyFont="1" applyFill="1" applyAlignment="1">
      <alignment horizontal="center" vertical="center"/>
    </xf>
    <xf numFmtId="14" fontId="14" fillId="6" borderId="13" xfId="3" applyNumberFormat="1" applyFont="1" applyFill="1" applyBorder="1" applyAlignment="1">
      <alignment horizontal="center" vertical="center" wrapText="1"/>
    </xf>
    <xf numFmtId="14" fontId="2" fillId="0" borderId="1" xfId="1" applyNumberFormat="1" applyBorder="1"/>
    <xf numFmtId="43" fontId="15" fillId="0" borderId="0" xfId="3" applyFont="1"/>
    <xf numFmtId="14" fontId="2" fillId="0" borderId="0" xfId="1" applyNumberFormat="1"/>
    <xf numFmtId="44" fontId="1" fillId="0" borderId="0" xfId="2" applyFont="1"/>
    <xf numFmtId="44" fontId="2" fillId="0" borderId="0" xfId="2" applyFont="1"/>
    <xf numFmtId="44" fontId="15" fillId="0" borderId="0" xfId="2" applyFont="1"/>
    <xf numFmtId="14" fontId="2" fillId="7" borderId="0" xfId="1" applyNumberFormat="1" applyFill="1"/>
    <xf numFmtId="43" fontId="2" fillId="7" borderId="0" xfId="3" applyFont="1" applyFill="1"/>
    <xf numFmtId="0" fontId="2" fillId="7" borderId="0" xfId="1" applyFill="1"/>
    <xf numFmtId="165" fontId="2" fillId="0" borderId="0" xfId="1" applyNumberFormat="1"/>
    <xf numFmtId="164" fontId="2" fillId="0" borderId="0" xfId="1" applyNumberFormat="1"/>
    <xf numFmtId="43" fontId="2" fillId="0" borderId="0" xfId="3" applyFont="1"/>
    <xf numFmtId="44" fontId="15" fillId="0" borderId="0" xfId="1" applyNumberFormat="1" applyFont="1"/>
    <xf numFmtId="44" fontId="2" fillId="8" borderId="15" xfId="2" applyFont="1" applyFill="1" applyBorder="1"/>
    <xf numFmtId="44" fontId="2" fillId="0" borderId="0" xfId="1" applyNumberFormat="1"/>
    <xf numFmtId="164" fontId="10" fillId="2" borderId="1" xfId="4" applyFont="1" applyFill="1" applyBorder="1"/>
    <xf numFmtId="164" fontId="6" fillId="0" borderId="1" xfId="4" applyFont="1" applyBorder="1"/>
    <xf numFmtId="0" fontId="5" fillId="2" borderId="1" xfId="1" applyFont="1" applyFill="1" applyBorder="1"/>
    <xf numFmtId="0" fontId="7" fillId="2" borderId="1" xfId="1" applyFont="1" applyFill="1" applyBorder="1" applyAlignment="1">
      <alignment vertical="top"/>
    </xf>
    <xf numFmtId="0" fontId="8" fillId="2" borderId="1" xfId="1" applyFont="1" applyFill="1" applyBorder="1"/>
  </cellXfs>
  <cellStyles count="5">
    <cellStyle name="Comma 2" xfId="3"/>
    <cellStyle name="Currency" xfId="4" builtinId="4"/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ambulep/AppData/Local/Microsoft/Windows/INetCache/Content.Outlook/RQI9URZ3/GGI%20-%20MUM%20-%20eDumbe%20Municipality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icing Schedule"/>
      <sheetName val="Terms"/>
      <sheetName val="High Valued vehicles (2)"/>
      <sheetName val="High Valued vehicles"/>
      <sheetName val="Fleet List"/>
      <sheetName val="RSA List"/>
    </sheetNames>
    <sheetDataSet>
      <sheetData sheetId="0"/>
      <sheetData sheetId="1"/>
      <sheetData sheetId="2"/>
      <sheetData sheetId="3">
        <row r="15">
          <cell r="D15">
            <v>10685944.17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1"/>
  </sheetPr>
  <dimension ref="A1:B344"/>
  <sheetViews>
    <sheetView topLeftCell="A160" zoomScale="98" zoomScaleNormal="98" workbookViewId="0">
      <selection activeCell="A12" sqref="A12"/>
    </sheetView>
  </sheetViews>
  <sheetFormatPr defaultColWidth="8.7109375" defaultRowHeight="12.75"/>
  <cols>
    <col min="1" max="1" width="58.7109375" style="5" customWidth="1"/>
    <col min="2" max="2" width="24" style="5" customWidth="1"/>
    <col min="3" max="3" width="8.7109375" style="5"/>
    <col min="4" max="4" width="14.28515625" style="5" bestFit="1" customWidth="1"/>
    <col min="5" max="256" width="8.7109375" style="5"/>
    <col min="257" max="257" width="50.28515625" style="5" customWidth="1"/>
    <col min="258" max="258" width="24" style="5" customWidth="1"/>
    <col min="259" max="512" width="8.7109375" style="5"/>
    <col min="513" max="513" width="50.28515625" style="5" customWidth="1"/>
    <col min="514" max="514" width="24" style="5" customWidth="1"/>
    <col min="515" max="768" width="8.7109375" style="5"/>
    <col min="769" max="769" width="50.28515625" style="5" customWidth="1"/>
    <col min="770" max="770" width="24" style="5" customWidth="1"/>
    <col min="771" max="1024" width="8.7109375" style="5"/>
    <col min="1025" max="1025" width="50.28515625" style="5" customWidth="1"/>
    <col min="1026" max="1026" width="24" style="5" customWidth="1"/>
    <col min="1027" max="1280" width="8.7109375" style="5"/>
    <col min="1281" max="1281" width="50.28515625" style="5" customWidth="1"/>
    <col min="1282" max="1282" width="24" style="5" customWidth="1"/>
    <col min="1283" max="1536" width="8.7109375" style="5"/>
    <col min="1537" max="1537" width="50.28515625" style="5" customWidth="1"/>
    <col min="1538" max="1538" width="24" style="5" customWidth="1"/>
    <col min="1539" max="1792" width="8.7109375" style="5"/>
    <col min="1793" max="1793" width="50.28515625" style="5" customWidth="1"/>
    <col min="1794" max="1794" width="24" style="5" customWidth="1"/>
    <col min="1795" max="2048" width="8.7109375" style="5"/>
    <col min="2049" max="2049" width="50.28515625" style="5" customWidth="1"/>
    <col min="2050" max="2050" width="24" style="5" customWidth="1"/>
    <col min="2051" max="2304" width="8.7109375" style="5"/>
    <col min="2305" max="2305" width="50.28515625" style="5" customWidth="1"/>
    <col min="2306" max="2306" width="24" style="5" customWidth="1"/>
    <col min="2307" max="2560" width="8.7109375" style="5"/>
    <col min="2561" max="2561" width="50.28515625" style="5" customWidth="1"/>
    <col min="2562" max="2562" width="24" style="5" customWidth="1"/>
    <col min="2563" max="2816" width="8.7109375" style="5"/>
    <col min="2817" max="2817" width="50.28515625" style="5" customWidth="1"/>
    <col min="2818" max="2818" width="24" style="5" customWidth="1"/>
    <col min="2819" max="3072" width="8.7109375" style="5"/>
    <col min="3073" max="3073" width="50.28515625" style="5" customWidth="1"/>
    <col min="3074" max="3074" width="24" style="5" customWidth="1"/>
    <col min="3075" max="3328" width="8.7109375" style="5"/>
    <col min="3329" max="3329" width="50.28515625" style="5" customWidth="1"/>
    <col min="3330" max="3330" width="24" style="5" customWidth="1"/>
    <col min="3331" max="3584" width="8.7109375" style="5"/>
    <col min="3585" max="3585" width="50.28515625" style="5" customWidth="1"/>
    <col min="3586" max="3586" width="24" style="5" customWidth="1"/>
    <col min="3587" max="3840" width="8.7109375" style="5"/>
    <col min="3841" max="3841" width="50.28515625" style="5" customWidth="1"/>
    <col min="3842" max="3842" width="24" style="5" customWidth="1"/>
    <col min="3843" max="4096" width="8.7109375" style="5"/>
    <col min="4097" max="4097" width="50.28515625" style="5" customWidth="1"/>
    <col min="4098" max="4098" width="24" style="5" customWidth="1"/>
    <col min="4099" max="4352" width="8.7109375" style="5"/>
    <col min="4353" max="4353" width="50.28515625" style="5" customWidth="1"/>
    <col min="4354" max="4354" width="24" style="5" customWidth="1"/>
    <col min="4355" max="4608" width="8.7109375" style="5"/>
    <col min="4609" max="4609" width="50.28515625" style="5" customWidth="1"/>
    <col min="4610" max="4610" width="24" style="5" customWidth="1"/>
    <col min="4611" max="4864" width="8.7109375" style="5"/>
    <col min="4865" max="4865" width="50.28515625" style="5" customWidth="1"/>
    <col min="4866" max="4866" width="24" style="5" customWidth="1"/>
    <col min="4867" max="5120" width="8.7109375" style="5"/>
    <col min="5121" max="5121" width="50.28515625" style="5" customWidth="1"/>
    <col min="5122" max="5122" width="24" style="5" customWidth="1"/>
    <col min="5123" max="5376" width="8.7109375" style="5"/>
    <col min="5377" max="5377" width="50.28515625" style="5" customWidth="1"/>
    <col min="5378" max="5378" width="24" style="5" customWidth="1"/>
    <col min="5379" max="5632" width="8.7109375" style="5"/>
    <col min="5633" max="5633" width="50.28515625" style="5" customWidth="1"/>
    <col min="5634" max="5634" width="24" style="5" customWidth="1"/>
    <col min="5635" max="5888" width="8.7109375" style="5"/>
    <col min="5889" max="5889" width="50.28515625" style="5" customWidth="1"/>
    <col min="5890" max="5890" width="24" style="5" customWidth="1"/>
    <col min="5891" max="6144" width="8.7109375" style="5"/>
    <col min="6145" max="6145" width="50.28515625" style="5" customWidth="1"/>
    <col min="6146" max="6146" width="24" style="5" customWidth="1"/>
    <col min="6147" max="6400" width="8.7109375" style="5"/>
    <col min="6401" max="6401" width="50.28515625" style="5" customWidth="1"/>
    <col min="6402" max="6402" width="24" style="5" customWidth="1"/>
    <col min="6403" max="6656" width="8.7109375" style="5"/>
    <col min="6657" max="6657" width="50.28515625" style="5" customWidth="1"/>
    <col min="6658" max="6658" width="24" style="5" customWidth="1"/>
    <col min="6659" max="6912" width="8.7109375" style="5"/>
    <col min="6913" max="6913" width="50.28515625" style="5" customWidth="1"/>
    <col min="6914" max="6914" width="24" style="5" customWidth="1"/>
    <col min="6915" max="7168" width="8.7109375" style="5"/>
    <col min="7169" max="7169" width="50.28515625" style="5" customWidth="1"/>
    <col min="7170" max="7170" width="24" style="5" customWidth="1"/>
    <col min="7171" max="7424" width="8.7109375" style="5"/>
    <col min="7425" max="7425" width="50.28515625" style="5" customWidth="1"/>
    <col min="7426" max="7426" width="24" style="5" customWidth="1"/>
    <col min="7427" max="7680" width="8.7109375" style="5"/>
    <col min="7681" max="7681" width="50.28515625" style="5" customWidth="1"/>
    <col min="7682" max="7682" width="24" style="5" customWidth="1"/>
    <col min="7683" max="7936" width="8.7109375" style="5"/>
    <col min="7937" max="7937" width="50.28515625" style="5" customWidth="1"/>
    <col min="7938" max="7938" width="24" style="5" customWidth="1"/>
    <col min="7939" max="8192" width="8.7109375" style="5"/>
    <col min="8193" max="8193" width="50.28515625" style="5" customWidth="1"/>
    <col min="8194" max="8194" width="24" style="5" customWidth="1"/>
    <col min="8195" max="8448" width="8.7109375" style="5"/>
    <col min="8449" max="8449" width="50.28515625" style="5" customWidth="1"/>
    <col min="8450" max="8450" width="24" style="5" customWidth="1"/>
    <col min="8451" max="8704" width="8.7109375" style="5"/>
    <col min="8705" max="8705" width="50.28515625" style="5" customWidth="1"/>
    <col min="8706" max="8706" width="24" style="5" customWidth="1"/>
    <col min="8707" max="8960" width="8.7109375" style="5"/>
    <col min="8961" max="8961" width="50.28515625" style="5" customWidth="1"/>
    <col min="8962" max="8962" width="24" style="5" customWidth="1"/>
    <col min="8963" max="9216" width="8.7109375" style="5"/>
    <col min="9217" max="9217" width="50.28515625" style="5" customWidth="1"/>
    <col min="9218" max="9218" width="24" style="5" customWidth="1"/>
    <col min="9219" max="9472" width="8.7109375" style="5"/>
    <col min="9473" max="9473" width="50.28515625" style="5" customWidth="1"/>
    <col min="9474" max="9474" width="24" style="5" customWidth="1"/>
    <col min="9475" max="9728" width="8.7109375" style="5"/>
    <col min="9729" max="9729" width="50.28515625" style="5" customWidth="1"/>
    <col min="9730" max="9730" width="24" style="5" customWidth="1"/>
    <col min="9731" max="9984" width="8.7109375" style="5"/>
    <col min="9985" max="9985" width="50.28515625" style="5" customWidth="1"/>
    <col min="9986" max="9986" width="24" style="5" customWidth="1"/>
    <col min="9987" max="10240" width="8.7109375" style="5"/>
    <col min="10241" max="10241" width="50.28515625" style="5" customWidth="1"/>
    <col min="10242" max="10242" width="24" style="5" customWidth="1"/>
    <col min="10243" max="10496" width="8.7109375" style="5"/>
    <col min="10497" max="10497" width="50.28515625" style="5" customWidth="1"/>
    <col min="10498" max="10498" width="24" style="5" customWidth="1"/>
    <col min="10499" max="10752" width="8.7109375" style="5"/>
    <col min="10753" max="10753" width="50.28515625" style="5" customWidth="1"/>
    <col min="10754" max="10754" width="24" style="5" customWidth="1"/>
    <col min="10755" max="11008" width="8.7109375" style="5"/>
    <col min="11009" max="11009" width="50.28515625" style="5" customWidth="1"/>
    <col min="11010" max="11010" width="24" style="5" customWidth="1"/>
    <col min="11011" max="11264" width="8.7109375" style="5"/>
    <col min="11265" max="11265" width="50.28515625" style="5" customWidth="1"/>
    <col min="11266" max="11266" width="24" style="5" customWidth="1"/>
    <col min="11267" max="11520" width="8.7109375" style="5"/>
    <col min="11521" max="11521" width="50.28515625" style="5" customWidth="1"/>
    <col min="11522" max="11522" width="24" style="5" customWidth="1"/>
    <col min="11523" max="11776" width="8.7109375" style="5"/>
    <col min="11777" max="11777" width="50.28515625" style="5" customWidth="1"/>
    <col min="11778" max="11778" width="24" style="5" customWidth="1"/>
    <col min="11779" max="12032" width="8.7109375" style="5"/>
    <col min="12033" max="12033" width="50.28515625" style="5" customWidth="1"/>
    <col min="12034" max="12034" width="24" style="5" customWidth="1"/>
    <col min="12035" max="12288" width="8.7109375" style="5"/>
    <col min="12289" max="12289" width="50.28515625" style="5" customWidth="1"/>
    <col min="12290" max="12290" width="24" style="5" customWidth="1"/>
    <col min="12291" max="12544" width="8.7109375" style="5"/>
    <col min="12545" max="12545" width="50.28515625" style="5" customWidth="1"/>
    <col min="12546" max="12546" width="24" style="5" customWidth="1"/>
    <col min="12547" max="12800" width="8.7109375" style="5"/>
    <col min="12801" max="12801" width="50.28515625" style="5" customWidth="1"/>
    <col min="12802" max="12802" width="24" style="5" customWidth="1"/>
    <col min="12803" max="13056" width="8.7109375" style="5"/>
    <col min="13057" max="13057" width="50.28515625" style="5" customWidth="1"/>
    <col min="13058" max="13058" width="24" style="5" customWidth="1"/>
    <col min="13059" max="13312" width="8.7109375" style="5"/>
    <col min="13313" max="13313" width="50.28515625" style="5" customWidth="1"/>
    <col min="13314" max="13314" width="24" style="5" customWidth="1"/>
    <col min="13315" max="13568" width="8.7109375" style="5"/>
    <col min="13569" max="13569" width="50.28515625" style="5" customWidth="1"/>
    <col min="13570" max="13570" width="24" style="5" customWidth="1"/>
    <col min="13571" max="13824" width="8.7109375" style="5"/>
    <col min="13825" max="13825" width="50.28515625" style="5" customWidth="1"/>
    <col min="13826" max="13826" width="24" style="5" customWidth="1"/>
    <col min="13827" max="14080" width="8.7109375" style="5"/>
    <col min="14081" max="14081" width="50.28515625" style="5" customWidth="1"/>
    <col min="14082" max="14082" width="24" style="5" customWidth="1"/>
    <col min="14083" max="14336" width="8.7109375" style="5"/>
    <col min="14337" max="14337" width="50.28515625" style="5" customWidth="1"/>
    <col min="14338" max="14338" width="24" style="5" customWidth="1"/>
    <col min="14339" max="14592" width="8.7109375" style="5"/>
    <col min="14593" max="14593" width="50.28515625" style="5" customWidth="1"/>
    <col min="14594" max="14594" width="24" style="5" customWidth="1"/>
    <col min="14595" max="14848" width="8.7109375" style="5"/>
    <col min="14849" max="14849" width="50.28515625" style="5" customWidth="1"/>
    <col min="14850" max="14850" width="24" style="5" customWidth="1"/>
    <col min="14851" max="15104" width="8.7109375" style="5"/>
    <col min="15105" max="15105" width="50.28515625" style="5" customWidth="1"/>
    <col min="15106" max="15106" width="24" style="5" customWidth="1"/>
    <col min="15107" max="15360" width="8.7109375" style="5"/>
    <col min="15361" max="15361" width="50.28515625" style="5" customWidth="1"/>
    <col min="15362" max="15362" width="24" style="5" customWidth="1"/>
    <col min="15363" max="15616" width="8.7109375" style="5"/>
    <col min="15617" max="15617" width="50.28515625" style="5" customWidth="1"/>
    <col min="15618" max="15618" width="24" style="5" customWidth="1"/>
    <col min="15619" max="15872" width="8.7109375" style="5"/>
    <col min="15873" max="15873" width="50.28515625" style="5" customWidth="1"/>
    <col min="15874" max="15874" width="24" style="5" customWidth="1"/>
    <col min="15875" max="16128" width="8.7109375" style="5"/>
    <col min="16129" max="16129" width="50.28515625" style="5" customWidth="1"/>
    <col min="16130" max="16130" width="24" style="5" customWidth="1"/>
    <col min="16131" max="16384" width="8.7109375" style="5"/>
  </cols>
  <sheetData>
    <row r="1" spans="1:2" s="3" customFormat="1" ht="13.5" thickBot="1">
      <c r="A1" s="7" t="s">
        <v>0</v>
      </c>
      <c r="B1" s="8" t="s">
        <v>34</v>
      </c>
    </row>
    <row r="2" spans="1:2" ht="16.5" thickBot="1">
      <c r="A2" s="9" t="s">
        <v>35</v>
      </c>
      <c r="B2" s="10"/>
    </row>
    <row r="3" spans="1:2">
      <c r="A3" s="11" t="s">
        <v>36</v>
      </c>
      <c r="B3" s="12">
        <f>596811353.930725*110%</f>
        <v>656492489.32379758</v>
      </c>
    </row>
    <row r="4" spans="1:2">
      <c r="A4" s="13" t="s">
        <v>37</v>
      </c>
      <c r="B4" s="12">
        <v>0</v>
      </c>
    </row>
    <row r="5" spans="1:2">
      <c r="A5" s="13" t="s">
        <v>38</v>
      </c>
      <c r="B5" s="12">
        <f>18047516.8632636*110%</f>
        <v>19852268.549589962</v>
      </c>
    </row>
    <row r="6" spans="1:2">
      <c r="A6" s="13" t="s">
        <v>39</v>
      </c>
      <c r="B6" s="12">
        <f>8520631.86267086*110%</f>
        <v>9372695.0489379466</v>
      </c>
    </row>
    <row r="7" spans="1:2">
      <c r="A7" s="13" t="s">
        <v>40</v>
      </c>
      <c r="B7" s="12">
        <f>32072600.1576838*110%</f>
        <v>35279860.173452184</v>
      </c>
    </row>
    <row r="8" spans="1:2">
      <c r="A8" s="13" t="s">
        <v>41</v>
      </c>
      <c r="B8" s="12">
        <f>220557.18*110%</f>
        <v>242612.89800000002</v>
      </c>
    </row>
    <row r="9" spans="1:2">
      <c r="A9" s="13" t="s">
        <v>42</v>
      </c>
      <c r="B9" s="12">
        <f>539405.49152675*110%</f>
        <v>593346.04067942512</v>
      </c>
    </row>
    <row r="10" spans="1:2">
      <c r="A10" s="13" t="s">
        <v>43</v>
      </c>
      <c r="B10" s="12">
        <f>3088958.18*110%</f>
        <v>3397853.9980000006</v>
      </c>
    </row>
    <row r="11" spans="1:2">
      <c r="A11" s="13" t="s">
        <v>44</v>
      </c>
      <c r="B11" s="12">
        <f>40588165.0982624*110%</f>
        <v>44646981.608088642</v>
      </c>
    </row>
    <row r="12" spans="1:2">
      <c r="A12" s="13" t="s">
        <v>45</v>
      </c>
      <c r="B12" s="12">
        <f>24172288.6158949*110%</f>
        <v>26589517.47748439</v>
      </c>
    </row>
    <row r="13" spans="1:2">
      <c r="A13" s="13" t="s">
        <v>46</v>
      </c>
      <c r="B13" s="12">
        <f>9319067.91610117*110%</f>
        <v>10250974.707711289</v>
      </c>
    </row>
    <row r="14" spans="1:2">
      <c r="A14" s="13" t="s">
        <v>47</v>
      </c>
      <c r="B14" s="12">
        <f>40495183.5167049*110%</f>
        <v>44544701.868375398</v>
      </c>
    </row>
    <row r="15" spans="1:2">
      <c r="A15" s="13" t="s">
        <v>48</v>
      </c>
      <c r="B15" s="12">
        <f>462165.96232653*110%</f>
        <v>508382.55855918309</v>
      </c>
    </row>
    <row r="16" spans="1:2">
      <c r="A16" s="13" t="s">
        <v>49</v>
      </c>
      <c r="B16" s="12">
        <f>138093.1844149*110%</f>
        <v>151902.50285639</v>
      </c>
    </row>
    <row r="17" spans="1:2">
      <c r="A17" s="13" t="s">
        <v>50</v>
      </c>
      <c r="B17" s="12">
        <f>10601713.1856891*110%</f>
        <v>11661884.504258011</v>
      </c>
    </row>
    <row r="18" spans="1:2">
      <c r="A18" s="13" t="s">
        <v>51</v>
      </c>
      <c r="B18" s="12">
        <f>5178848.5112167*110%</f>
        <v>5696733.3623383706</v>
      </c>
    </row>
    <row r="19" spans="1:2">
      <c r="A19" s="13" t="s">
        <v>363</v>
      </c>
      <c r="B19" s="12">
        <v>2000000</v>
      </c>
    </row>
    <row r="20" spans="1:2">
      <c r="A20" s="13" t="s">
        <v>52</v>
      </c>
      <c r="B20" s="12">
        <f>2807294.19*110%</f>
        <v>3088023.6090000002</v>
      </c>
    </row>
    <row r="21" spans="1:2">
      <c r="A21" s="14"/>
      <c r="B21" s="15"/>
    </row>
    <row r="22" spans="1:2">
      <c r="A22" s="16" t="s">
        <v>53</v>
      </c>
      <c r="B22" s="10"/>
    </row>
    <row r="23" spans="1:2">
      <c r="A23" s="17" t="s">
        <v>54</v>
      </c>
      <c r="B23" s="18">
        <v>250000</v>
      </c>
    </row>
    <row r="24" spans="1:2">
      <c r="A24" s="17" t="s">
        <v>55</v>
      </c>
      <c r="B24" s="18" t="s">
        <v>56</v>
      </c>
    </row>
    <row r="25" spans="1:2">
      <c r="A25" s="17" t="s">
        <v>57</v>
      </c>
      <c r="B25" s="18" t="s">
        <v>58</v>
      </c>
    </row>
    <row r="26" spans="1:2">
      <c r="A26" s="17" t="s">
        <v>55</v>
      </c>
      <c r="B26" s="18">
        <v>1000000</v>
      </c>
    </row>
    <row r="27" spans="1:2">
      <c r="A27" s="17" t="s">
        <v>59</v>
      </c>
      <c r="B27" s="18" t="s">
        <v>60</v>
      </c>
    </row>
    <row r="28" spans="1:2">
      <c r="A28" s="13" t="s">
        <v>61</v>
      </c>
      <c r="B28" s="18">
        <v>2000000</v>
      </c>
    </row>
    <row r="29" spans="1:2">
      <c r="A29" s="13" t="s">
        <v>62</v>
      </c>
      <c r="B29" s="18">
        <v>1000000</v>
      </c>
    </row>
    <row r="30" spans="1:2">
      <c r="A30" s="17" t="s">
        <v>63</v>
      </c>
      <c r="B30" s="18" t="s">
        <v>58</v>
      </c>
    </row>
    <row r="31" spans="1:2">
      <c r="A31" s="17" t="s">
        <v>64</v>
      </c>
      <c r="B31" s="18" t="s">
        <v>58</v>
      </c>
    </row>
    <row r="32" spans="1:2">
      <c r="A32" s="17" t="s">
        <v>65</v>
      </c>
      <c r="B32" s="4" t="s">
        <v>66</v>
      </c>
    </row>
    <row r="33" spans="1:2">
      <c r="A33" s="17" t="s">
        <v>67</v>
      </c>
      <c r="B33" s="18">
        <v>10000</v>
      </c>
    </row>
    <row r="34" spans="1:2" ht="13.5" thickBot="1">
      <c r="A34" s="19" t="s">
        <v>68</v>
      </c>
      <c r="B34" s="20">
        <v>100000</v>
      </c>
    </row>
    <row r="35" spans="1:2" ht="13.5" thickBot="1">
      <c r="A35" s="21" t="s">
        <v>2</v>
      </c>
      <c r="B35" s="22">
        <f>SUM(B3:B34)</f>
        <v>878730228.23112881</v>
      </c>
    </row>
    <row r="36" spans="1:2" ht="13.5" thickBot="1">
      <c r="A36" s="14"/>
      <c r="B36" s="10"/>
    </row>
    <row r="37" spans="1:2" ht="16.5" thickBot="1">
      <c r="A37" s="9" t="s">
        <v>69</v>
      </c>
      <c r="B37" s="23"/>
    </row>
    <row r="38" spans="1:2">
      <c r="A38" s="16" t="s">
        <v>70</v>
      </c>
      <c r="B38" s="10"/>
    </row>
    <row r="39" spans="1:2">
      <c r="A39" s="17" t="s">
        <v>71</v>
      </c>
      <c r="B39" s="12">
        <f>(14550576.7*110%)*110%</f>
        <v>17606197.807000004</v>
      </c>
    </row>
    <row r="40" spans="1:2">
      <c r="A40" s="17" t="s">
        <v>72</v>
      </c>
      <c r="B40" s="12">
        <v>0</v>
      </c>
    </row>
    <row r="41" spans="1:2">
      <c r="A41" s="17" t="s">
        <v>73</v>
      </c>
      <c r="B41" s="12">
        <v>0</v>
      </c>
    </row>
    <row r="42" spans="1:2">
      <c r="A42" s="17" t="s">
        <v>74</v>
      </c>
      <c r="B42" s="12">
        <v>0</v>
      </c>
    </row>
    <row r="43" spans="1:2">
      <c r="A43" s="14"/>
      <c r="B43" s="10"/>
    </row>
    <row r="44" spans="1:2">
      <c r="A44" s="16" t="s">
        <v>53</v>
      </c>
      <c r="B44" s="10"/>
    </row>
    <row r="45" spans="1:2">
      <c r="A45" s="17" t="s">
        <v>75</v>
      </c>
      <c r="B45" s="18" t="s">
        <v>60</v>
      </c>
    </row>
    <row r="46" spans="1:2">
      <c r="A46" s="17" t="s">
        <v>55</v>
      </c>
      <c r="B46" s="18" t="s">
        <v>56</v>
      </c>
    </row>
    <row r="47" spans="1:2">
      <c r="A47" s="17" t="s">
        <v>76</v>
      </c>
      <c r="B47" s="18" t="s">
        <v>60</v>
      </c>
    </row>
    <row r="48" spans="1:2">
      <c r="A48" s="17" t="s">
        <v>55</v>
      </c>
      <c r="B48" s="18" t="s">
        <v>56</v>
      </c>
    </row>
    <row r="49" spans="1:2">
      <c r="A49" s="17" t="s">
        <v>77</v>
      </c>
      <c r="B49" s="18" t="s">
        <v>60</v>
      </c>
    </row>
    <row r="50" spans="1:2">
      <c r="A50" s="17" t="s">
        <v>55</v>
      </c>
      <c r="B50" s="18" t="s">
        <v>56</v>
      </c>
    </row>
    <row r="51" spans="1:2">
      <c r="A51" s="17" t="s">
        <v>78</v>
      </c>
      <c r="B51" s="18" t="s">
        <v>60</v>
      </c>
    </row>
    <row r="52" spans="1:2">
      <c r="A52" s="17" t="s">
        <v>55</v>
      </c>
      <c r="B52" s="24" t="s">
        <v>56</v>
      </c>
    </row>
    <row r="53" spans="1:2">
      <c r="A53" s="17" t="s">
        <v>79</v>
      </c>
      <c r="B53" s="18">
        <v>0</v>
      </c>
    </row>
    <row r="54" spans="1:2" ht="13.5" thickBot="1">
      <c r="A54" s="19" t="s">
        <v>68</v>
      </c>
      <c r="B54" s="20">
        <v>100000</v>
      </c>
    </row>
    <row r="55" spans="1:2" ht="13.5" thickBot="1">
      <c r="A55" s="21" t="s">
        <v>3</v>
      </c>
      <c r="B55" s="22">
        <f>SUM(B39:B54)</f>
        <v>17706197.807000004</v>
      </c>
    </row>
    <row r="56" spans="1:2" ht="13.5" thickBot="1">
      <c r="A56" s="16"/>
      <c r="B56" s="10"/>
    </row>
    <row r="57" spans="1:2" ht="16.5" thickBot="1">
      <c r="A57" s="9" t="s">
        <v>80</v>
      </c>
      <c r="B57" s="10"/>
    </row>
    <row r="58" spans="1:2">
      <c r="A58" s="11" t="s">
        <v>81</v>
      </c>
      <c r="B58" s="12">
        <f>(2058812.9933007*110%)*110%</f>
        <v>2491163.7218938475</v>
      </c>
    </row>
    <row r="59" spans="1:2">
      <c r="A59" s="17" t="s">
        <v>82</v>
      </c>
      <c r="B59" s="12">
        <f>B58*25%</f>
        <v>622790.93047346186</v>
      </c>
    </row>
    <row r="60" spans="1:2">
      <c r="A60" s="17" t="s">
        <v>83</v>
      </c>
      <c r="B60" s="12">
        <f>B58*25%</f>
        <v>622790.93047346186</v>
      </c>
    </row>
    <row r="61" spans="1:2">
      <c r="A61" s="17" t="s">
        <v>84</v>
      </c>
      <c r="B61" s="12">
        <v>100000</v>
      </c>
    </row>
    <row r="62" spans="1:2">
      <c r="A62" s="17" t="s">
        <v>85</v>
      </c>
      <c r="B62" s="12">
        <v>100000</v>
      </c>
    </row>
    <row r="63" spans="1:2">
      <c r="A63" s="17" t="s">
        <v>73</v>
      </c>
      <c r="B63" s="12">
        <v>0</v>
      </c>
    </row>
    <row r="64" spans="1:2">
      <c r="A64" s="14"/>
      <c r="B64" s="10"/>
    </row>
    <row r="65" spans="1:2">
      <c r="A65" s="16" t="s">
        <v>53</v>
      </c>
      <c r="B65" s="10"/>
    </row>
    <row r="66" spans="1:2">
      <c r="A66" s="17" t="s">
        <v>54</v>
      </c>
      <c r="B66" s="18" t="s">
        <v>60</v>
      </c>
    </row>
    <row r="67" spans="1:2">
      <c r="A67" s="17" t="s">
        <v>55</v>
      </c>
      <c r="B67" s="18">
        <v>250000</v>
      </c>
    </row>
    <row r="68" spans="1:2">
      <c r="A68" s="17" t="s">
        <v>59</v>
      </c>
      <c r="B68" s="18" t="s">
        <v>60</v>
      </c>
    </row>
    <row r="69" spans="1:2">
      <c r="A69" s="17" t="s">
        <v>86</v>
      </c>
      <c r="B69" s="18" t="s">
        <v>58</v>
      </c>
    </row>
    <row r="70" spans="1:2">
      <c r="A70" s="17" t="s">
        <v>87</v>
      </c>
      <c r="B70" s="18">
        <v>10000</v>
      </c>
    </row>
    <row r="71" spans="1:2">
      <c r="A71" s="19" t="s">
        <v>88</v>
      </c>
      <c r="B71" s="25">
        <v>10000</v>
      </c>
    </row>
    <row r="72" spans="1:2" ht="13.5" thickBot="1">
      <c r="A72" s="19" t="s">
        <v>68</v>
      </c>
      <c r="B72" s="20">
        <v>100000</v>
      </c>
    </row>
    <row r="73" spans="1:2" ht="13.5" thickBot="1">
      <c r="A73" s="21" t="s">
        <v>4</v>
      </c>
      <c r="B73" s="22">
        <f>SUM(B58:B72)</f>
        <v>4306745.5828407705</v>
      </c>
    </row>
    <row r="74" spans="1:2" ht="13.5" thickBot="1">
      <c r="A74" s="16"/>
      <c r="B74" s="26"/>
    </row>
    <row r="75" spans="1:2" ht="16.5" thickBot="1">
      <c r="A75" s="9" t="s">
        <v>89</v>
      </c>
      <c r="B75" s="23"/>
    </row>
    <row r="76" spans="1:2">
      <c r="A76" s="11" t="s">
        <v>90</v>
      </c>
      <c r="B76" s="18">
        <v>100000</v>
      </c>
    </row>
    <row r="77" spans="1:2">
      <c r="A77" s="14"/>
      <c r="B77" s="10"/>
    </row>
    <row r="78" spans="1:2">
      <c r="A78" s="16" t="s">
        <v>53</v>
      </c>
      <c r="B78" s="10"/>
    </row>
    <row r="79" spans="1:2">
      <c r="A79" s="17" t="s">
        <v>91</v>
      </c>
      <c r="B79" s="18" t="s">
        <v>92</v>
      </c>
    </row>
    <row r="80" spans="1:2">
      <c r="A80" s="17" t="s">
        <v>93</v>
      </c>
      <c r="B80" s="18" t="s">
        <v>92</v>
      </c>
    </row>
    <row r="81" spans="1:2">
      <c r="A81" s="17" t="s">
        <v>59</v>
      </c>
      <c r="B81" s="18" t="s">
        <v>92</v>
      </c>
    </row>
    <row r="82" spans="1:2" ht="13.5" thickBot="1">
      <c r="A82" s="19" t="s">
        <v>68</v>
      </c>
      <c r="B82" s="20">
        <v>100000</v>
      </c>
    </row>
    <row r="83" spans="1:2" ht="13.5" thickBot="1">
      <c r="A83" s="21" t="s">
        <v>5</v>
      </c>
      <c r="B83" s="22">
        <v>100000</v>
      </c>
    </row>
    <row r="84" spans="1:2" ht="13.5" thickBot="1">
      <c r="A84" s="16"/>
      <c r="B84" s="26"/>
    </row>
    <row r="85" spans="1:2" ht="16.5" thickBot="1">
      <c r="A85" s="9" t="s">
        <v>94</v>
      </c>
      <c r="B85" s="10"/>
    </row>
    <row r="86" spans="1:2">
      <c r="A86" s="11" t="s">
        <v>95</v>
      </c>
      <c r="B86" s="81">
        <f>(1333898.6963035*110%)*110%</f>
        <v>1614017.4225272352</v>
      </c>
    </row>
    <row r="87" spans="1:2">
      <c r="A87" s="17" t="s">
        <v>96</v>
      </c>
      <c r="B87" s="82">
        <v>1319102.1665765683</v>
      </c>
    </row>
    <row r="88" spans="1:2">
      <c r="A88" s="17" t="s">
        <v>361</v>
      </c>
      <c r="B88" s="82">
        <v>18000</v>
      </c>
    </row>
    <row r="89" spans="1:2" ht="13.5" customHeight="1">
      <c r="A89" s="17" t="s">
        <v>97</v>
      </c>
      <c r="B89" s="81">
        <f>(147149.12*110%)*110%</f>
        <v>178050.43520000001</v>
      </c>
    </row>
    <row r="90" spans="1:2" ht="13.5" customHeight="1">
      <c r="A90" s="17" t="s">
        <v>98</v>
      </c>
      <c r="B90" s="82">
        <v>66100.679999999993</v>
      </c>
    </row>
    <row r="91" spans="1:2">
      <c r="A91" s="17" t="s">
        <v>99</v>
      </c>
      <c r="B91" s="81">
        <v>5000</v>
      </c>
    </row>
    <row r="92" spans="1:2">
      <c r="A92" s="14"/>
      <c r="B92" s="15"/>
    </row>
    <row r="93" spans="1:2">
      <c r="A93" s="16" t="s">
        <v>53</v>
      </c>
      <c r="B93" s="10"/>
    </row>
    <row r="94" spans="1:2">
      <c r="A94" s="17" t="s">
        <v>73</v>
      </c>
      <c r="B94" s="18" t="s">
        <v>60</v>
      </c>
    </row>
    <row r="95" spans="1:2">
      <c r="A95" s="17" t="s">
        <v>55</v>
      </c>
      <c r="B95" s="18">
        <v>10000</v>
      </c>
    </row>
    <row r="96" spans="1:2">
      <c r="A96" s="17" t="s">
        <v>59</v>
      </c>
      <c r="B96" s="18" t="s">
        <v>60</v>
      </c>
    </row>
    <row r="97" spans="1:2">
      <c r="A97" s="17" t="s">
        <v>87</v>
      </c>
      <c r="B97" s="18">
        <v>10000</v>
      </c>
    </row>
    <row r="98" spans="1:2" ht="13.5" thickBot="1">
      <c r="A98" s="19" t="s">
        <v>68</v>
      </c>
      <c r="B98" s="20">
        <v>100000</v>
      </c>
    </row>
    <row r="99" spans="1:2" ht="13.5" thickBot="1">
      <c r="A99" s="21" t="s">
        <v>6</v>
      </c>
      <c r="B99" s="22">
        <f>SUM(B86:B98)</f>
        <v>3320270.7043038039</v>
      </c>
    </row>
    <row r="100" spans="1:2" ht="13.5" thickBot="1">
      <c r="A100" s="16"/>
      <c r="B100" s="26"/>
    </row>
    <row r="101" spans="1:2" ht="16.5" thickBot="1">
      <c r="A101" s="9" t="s">
        <v>100</v>
      </c>
      <c r="B101" s="10"/>
    </row>
    <row r="102" spans="1:2">
      <c r="A102" s="11" t="s">
        <v>101</v>
      </c>
      <c r="B102" s="12">
        <v>1000000</v>
      </c>
    </row>
    <row r="103" spans="1:2">
      <c r="A103" s="14"/>
      <c r="B103" s="15"/>
    </row>
    <row r="104" spans="1:2">
      <c r="A104" s="16" t="s">
        <v>53</v>
      </c>
      <c r="B104" s="15"/>
    </row>
    <row r="105" spans="1:2" ht="25.5">
      <c r="A105" s="27" t="s">
        <v>102</v>
      </c>
      <c r="B105" s="28" t="s">
        <v>103</v>
      </c>
    </row>
    <row r="106" spans="1:2">
      <c r="A106" s="17" t="s">
        <v>104</v>
      </c>
      <c r="B106" s="29">
        <v>0</v>
      </c>
    </row>
    <row r="107" spans="1:2">
      <c r="A107" s="17" t="s">
        <v>105</v>
      </c>
      <c r="B107" s="12">
        <v>50000</v>
      </c>
    </row>
    <row r="108" spans="1:2">
      <c r="A108" s="17" t="s">
        <v>67</v>
      </c>
      <c r="B108" s="12">
        <v>20000</v>
      </c>
    </row>
    <row r="109" spans="1:2">
      <c r="A109" s="17" t="s">
        <v>87</v>
      </c>
      <c r="B109" s="12">
        <v>7500</v>
      </c>
    </row>
    <row r="110" spans="1:2" ht="13.5" thickBot="1">
      <c r="A110" s="19" t="s">
        <v>68</v>
      </c>
      <c r="B110" s="20">
        <v>100000</v>
      </c>
    </row>
    <row r="111" spans="1:2" ht="13.5" thickBot="1">
      <c r="A111" s="21" t="s">
        <v>7</v>
      </c>
      <c r="B111" s="22">
        <f>SUM(B102:B110)</f>
        <v>1177500</v>
      </c>
    </row>
    <row r="112" spans="1:2" ht="13.5" thickBot="1">
      <c r="A112" s="16"/>
      <c r="B112" s="26"/>
    </row>
    <row r="113" spans="1:2" ht="16.5" thickBot="1">
      <c r="A113" s="9" t="s">
        <v>106</v>
      </c>
      <c r="B113" s="10"/>
    </row>
    <row r="114" spans="1:2">
      <c r="A114" s="11" t="s">
        <v>107</v>
      </c>
      <c r="B114" s="18">
        <v>250000</v>
      </c>
    </row>
    <row r="115" spans="1:2">
      <c r="A115" s="14"/>
      <c r="B115" s="10"/>
    </row>
    <row r="116" spans="1:2">
      <c r="A116" s="16" t="s">
        <v>53</v>
      </c>
      <c r="B116" s="10"/>
    </row>
    <row r="117" spans="1:2">
      <c r="A117" s="17" t="s">
        <v>59</v>
      </c>
      <c r="B117" s="18" t="s">
        <v>60</v>
      </c>
    </row>
    <row r="118" spans="1:2" ht="13.5" thickBot="1">
      <c r="A118" s="19" t="s">
        <v>68</v>
      </c>
      <c r="B118" s="20">
        <v>100000</v>
      </c>
    </row>
    <row r="119" spans="1:2" ht="13.5" thickBot="1">
      <c r="A119" s="21" t="s">
        <v>8</v>
      </c>
      <c r="B119" s="22">
        <f>SUM(B114:B118)</f>
        <v>350000</v>
      </c>
    </row>
    <row r="120" spans="1:2" ht="13.5" thickBot="1">
      <c r="A120" s="16"/>
      <c r="B120" s="26"/>
    </row>
    <row r="121" spans="1:2" ht="16.5" thickBot="1">
      <c r="A121" s="9" t="s">
        <v>108</v>
      </c>
      <c r="B121" s="10"/>
    </row>
    <row r="122" spans="1:2">
      <c r="A122" s="11" t="s">
        <v>109</v>
      </c>
      <c r="B122" s="18"/>
    </row>
    <row r="123" spans="1:2">
      <c r="A123" s="17" t="s">
        <v>110</v>
      </c>
      <c r="B123" s="12">
        <v>50000</v>
      </c>
    </row>
    <row r="124" spans="1:2">
      <c r="A124" s="17" t="s">
        <v>111</v>
      </c>
      <c r="B124" s="12"/>
    </row>
    <row r="125" spans="1:2">
      <c r="A125" s="17" t="s">
        <v>112</v>
      </c>
      <c r="B125" s="12">
        <v>50000</v>
      </c>
    </row>
    <row r="126" spans="1:2">
      <c r="A126" s="17" t="s">
        <v>113</v>
      </c>
      <c r="B126" s="12">
        <v>110000</v>
      </c>
    </row>
    <row r="127" spans="1:2">
      <c r="A127" s="17" t="s">
        <v>114</v>
      </c>
      <c r="B127" s="12">
        <v>20000</v>
      </c>
    </row>
    <row r="128" spans="1:2">
      <c r="A128" s="17" t="s">
        <v>115</v>
      </c>
      <c r="B128" s="12">
        <v>30000</v>
      </c>
    </row>
    <row r="129" spans="1:2">
      <c r="A129" s="17" t="s">
        <v>116</v>
      </c>
      <c r="B129" s="12">
        <v>50000</v>
      </c>
    </row>
    <row r="130" spans="1:2">
      <c r="A130" s="14"/>
      <c r="B130" s="10"/>
    </row>
    <row r="131" spans="1:2">
      <c r="A131" s="16" t="s">
        <v>53</v>
      </c>
      <c r="B131" s="10"/>
    </row>
    <row r="132" spans="1:2">
      <c r="A132" s="17" t="s">
        <v>117</v>
      </c>
      <c r="B132" s="18">
        <v>7500</v>
      </c>
    </row>
    <row r="133" spans="1:2">
      <c r="A133" s="17" t="s">
        <v>88</v>
      </c>
      <c r="B133" s="18">
        <v>10000</v>
      </c>
    </row>
    <row r="134" spans="1:2">
      <c r="A134" s="17" t="s">
        <v>118</v>
      </c>
      <c r="B134" s="18">
        <v>0</v>
      </c>
    </row>
    <row r="135" spans="1:2">
      <c r="A135" s="17" t="s">
        <v>119</v>
      </c>
      <c r="B135" s="18"/>
    </row>
    <row r="136" spans="1:2">
      <c r="A136" s="17" t="s">
        <v>120</v>
      </c>
      <c r="B136" s="18">
        <v>25000</v>
      </c>
    </row>
    <row r="137" spans="1:2">
      <c r="A137" s="17" t="s">
        <v>121</v>
      </c>
      <c r="B137" s="18">
        <v>500</v>
      </c>
    </row>
    <row r="138" spans="1:2">
      <c r="A138" s="17" t="s">
        <v>122</v>
      </c>
      <c r="B138" s="18">
        <v>10000</v>
      </c>
    </row>
    <row r="139" spans="1:2">
      <c r="A139" s="17" t="s">
        <v>59</v>
      </c>
      <c r="B139" s="18" t="s">
        <v>60</v>
      </c>
    </row>
    <row r="140" spans="1:2">
      <c r="A140" s="17" t="s">
        <v>123</v>
      </c>
      <c r="B140" s="18" t="s">
        <v>60</v>
      </c>
    </row>
    <row r="141" spans="1:2" ht="13.5" thickBot="1">
      <c r="A141" s="19" t="s">
        <v>68</v>
      </c>
      <c r="B141" s="20">
        <v>100000</v>
      </c>
    </row>
    <row r="142" spans="1:2" ht="13.5" thickBot="1">
      <c r="A142" s="21" t="s">
        <v>9</v>
      </c>
      <c r="B142" s="22">
        <f>SUM(B123:B141)</f>
        <v>463000</v>
      </c>
    </row>
    <row r="143" spans="1:2" ht="13.5" thickBot="1">
      <c r="A143" s="16"/>
      <c r="B143" s="10"/>
    </row>
    <row r="144" spans="1:2" ht="16.5" thickBot="1">
      <c r="A144" s="9" t="s">
        <v>124</v>
      </c>
      <c r="B144" s="10"/>
    </row>
    <row r="145" spans="1:2">
      <c r="A145" s="11" t="s">
        <v>125</v>
      </c>
      <c r="B145" s="18">
        <v>500000</v>
      </c>
    </row>
    <row r="146" spans="1:2">
      <c r="A146" s="14"/>
      <c r="B146" s="10"/>
    </row>
    <row r="147" spans="1:2">
      <c r="A147" s="16" t="s">
        <v>53</v>
      </c>
      <c r="B147" s="10"/>
    </row>
    <row r="148" spans="1:2">
      <c r="A148" s="17" t="s">
        <v>126</v>
      </c>
      <c r="B148" s="30" t="s">
        <v>127</v>
      </c>
    </row>
    <row r="149" spans="1:2">
      <c r="A149" s="17" t="s">
        <v>128</v>
      </c>
      <c r="B149" s="18" t="s">
        <v>60</v>
      </c>
    </row>
    <row r="150" spans="1:2">
      <c r="A150" s="17" t="s">
        <v>129</v>
      </c>
      <c r="B150" s="18" t="s">
        <v>130</v>
      </c>
    </row>
    <row r="151" spans="1:2">
      <c r="A151" s="17" t="s">
        <v>131</v>
      </c>
      <c r="B151" s="18">
        <v>10000</v>
      </c>
    </row>
    <row r="152" spans="1:2" ht="13.5" thickBot="1">
      <c r="A152" s="19" t="s">
        <v>68</v>
      </c>
      <c r="B152" s="20">
        <v>100000</v>
      </c>
    </row>
    <row r="153" spans="1:2" ht="13.5" thickBot="1">
      <c r="A153" s="21" t="s">
        <v>10</v>
      </c>
      <c r="B153" s="22">
        <v>210000</v>
      </c>
    </row>
    <row r="154" spans="1:2" ht="13.5" thickBot="1">
      <c r="A154" s="16"/>
      <c r="B154" s="26"/>
    </row>
    <row r="155" spans="1:2" ht="16.5" thickBot="1">
      <c r="A155" s="9" t="s">
        <v>132</v>
      </c>
      <c r="B155" s="23"/>
    </row>
    <row r="156" spans="1:2">
      <c r="A156" s="11" t="s">
        <v>133</v>
      </c>
      <c r="B156" s="18">
        <v>500000</v>
      </c>
    </row>
    <row r="157" spans="1:2">
      <c r="A157" s="17" t="s">
        <v>134</v>
      </c>
      <c r="B157" s="18">
        <v>0</v>
      </c>
    </row>
    <row r="158" spans="1:2">
      <c r="A158" s="14"/>
      <c r="B158" s="10"/>
    </row>
    <row r="159" spans="1:2">
      <c r="A159" s="16" t="s">
        <v>53</v>
      </c>
      <c r="B159" s="10"/>
    </row>
    <row r="160" spans="1:2">
      <c r="A160" s="17" t="s">
        <v>135</v>
      </c>
      <c r="B160" s="18" t="s">
        <v>60</v>
      </c>
    </row>
    <row r="161" spans="1:2">
      <c r="A161" s="17" t="s">
        <v>136</v>
      </c>
      <c r="B161" s="18" t="s">
        <v>60</v>
      </c>
    </row>
    <row r="162" spans="1:2" ht="13.5" thickBot="1">
      <c r="A162" s="19" t="s">
        <v>68</v>
      </c>
      <c r="B162" s="20">
        <v>100000</v>
      </c>
    </row>
    <row r="163" spans="1:2" ht="13.5" thickBot="1">
      <c r="A163" s="21" t="s">
        <v>11</v>
      </c>
      <c r="B163" s="22">
        <v>100000</v>
      </c>
    </row>
    <row r="164" spans="1:2" ht="13.5" thickBot="1">
      <c r="A164" s="16"/>
      <c r="B164" s="26"/>
    </row>
    <row r="165" spans="1:2" ht="16.5" thickBot="1">
      <c r="A165" s="9" t="s">
        <v>137</v>
      </c>
      <c r="B165" s="23"/>
    </row>
    <row r="166" spans="1:2">
      <c r="A166" s="11" t="s">
        <v>138</v>
      </c>
      <c r="B166" s="18">
        <v>100000</v>
      </c>
    </row>
    <row r="167" spans="1:2">
      <c r="A167" s="14"/>
      <c r="B167" s="10"/>
    </row>
    <row r="168" spans="1:2">
      <c r="A168" s="16" t="s">
        <v>53</v>
      </c>
      <c r="B168" s="10"/>
    </row>
    <row r="169" spans="1:2">
      <c r="A169" s="17" t="s">
        <v>139</v>
      </c>
      <c r="B169" s="18">
        <v>10000</v>
      </c>
    </row>
    <row r="170" spans="1:2">
      <c r="A170" s="17" t="s">
        <v>140</v>
      </c>
      <c r="B170" s="18" t="s">
        <v>56</v>
      </c>
    </row>
    <row r="171" spans="1:2">
      <c r="A171" s="17" t="s">
        <v>141</v>
      </c>
      <c r="B171" s="18">
        <v>10000</v>
      </c>
    </row>
    <row r="172" spans="1:2" ht="13.5" thickBot="1">
      <c r="A172" s="19" t="s">
        <v>68</v>
      </c>
      <c r="B172" s="20">
        <v>100000</v>
      </c>
    </row>
    <row r="173" spans="1:2" ht="13.5" thickBot="1">
      <c r="A173" s="21" t="s">
        <v>12</v>
      </c>
      <c r="B173" s="22">
        <f>SUM(B166:B172)</f>
        <v>220000</v>
      </c>
    </row>
    <row r="174" spans="1:2" ht="13.5" thickBot="1">
      <c r="A174" s="14"/>
      <c r="B174" s="10"/>
    </row>
    <row r="175" spans="1:2" ht="16.5" thickBot="1">
      <c r="A175" s="9" t="s">
        <v>142</v>
      </c>
      <c r="B175" s="23" t="s">
        <v>143</v>
      </c>
    </row>
    <row r="176" spans="1:2">
      <c r="A176" s="11" t="s">
        <v>144</v>
      </c>
      <c r="B176" s="31">
        <v>0</v>
      </c>
    </row>
    <row r="177" spans="1:2">
      <c r="A177" s="17" t="s">
        <v>145</v>
      </c>
      <c r="B177" s="31">
        <v>0</v>
      </c>
    </row>
    <row r="178" spans="1:2">
      <c r="A178" s="17" t="s">
        <v>146</v>
      </c>
      <c r="B178" s="31">
        <v>0</v>
      </c>
    </row>
    <row r="179" spans="1:2">
      <c r="A179" s="14"/>
      <c r="B179" s="32"/>
    </row>
    <row r="180" spans="1:2">
      <c r="A180" s="16" t="s">
        <v>147</v>
      </c>
      <c r="B180" s="10"/>
    </row>
    <row r="181" spans="1:2">
      <c r="A181" s="17" t="s">
        <v>148</v>
      </c>
      <c r="B181" s="18">
        <v>0</v>
      </c>
    </row>
    <row r="182" spans="1:2">
      <c r="A182" s="17" t="s">
        <v>149</v>
      </c>
      <c r="B182" s="18" t="s">
        <v>150</v>
      </c>
    </row>
    <row r="183" spans="1:2">
      <c r="A183" s="17" t="s">
        <v>151</v>
      </c>
      <c r="B183" s="18" t="s">
        <v>152</v>
      </c>
    </row>
    <row r="184" spans="1:2">
      <c r="A184" s="17" t="s">
        <v>153</v>
      </c>
      <c r="B184" s="18">
        <v>0</v>
      </c>
    </row>
    <row r="185" spans="1:2">
      <c r="A185" s="17" t="s">
        <v>154</v>
      </c>
      <c r="B185" s="18">
        <v>0</v>
      </c>
    </row>
    <row r="186" spans="1:2">
      <c r="A186" s="17" t="s">
        <v>155</v>
      </c>
      <c r="B186" s="18">
        <v>0</v>
      </c>
    </row>
    <row r="187" spans="1:2">
      <c r="A187" s="17" t="s">
        <v>156</v>
      </c>
      <c r="B187" s="18">
        <v>0</v>
      </c>
    </row>
    <row r="188" spans="1:2">
      <c r="A188" s="17" t="s">
        <v>157</v>
      </c>
      <c r="B188" s="18">
        <v>0</v>
      </c>
    </row>
    <row r="189" spans="1:2">
      <c r="A189" s="33"/>
      <c r="B189" s="34"/>
    </row>
    <row r="190" spans="1:2">
      <c r="A190" s="35" t="s">
        <v>53</v>
      </c>
      <c r="B190" s="34"/>
    </row>
    <row r="191" spans="1:2">
      <c r="A191" s="17" t="s">
        <v>158</v>
      </c>
      <c r="B191" s="18" t="s">
        <v>60</v>
      </c>
    </row>
    <row r="192" spans="1:2">
      <c r="A192" s="17" t="s">
        <v>68</v>
      </c>
      <c r="B192" s="4">
        <v>100000</v>
      </c>
    </row>
    <row r="193" spans="1:2">
      <c r="A193" s="17" t="s">
        <v>159</v>
      </c>
      <c r="B193" s="4" t="s">
        <v>160</v>
      </c>
    </row>
    <row r="194" spans="1:2" ht="13.5" thickBot="1">
      <c r="A194" s="19" t="s">
        <v>161</v>
      </c>
      <c r="B194" s="20" t="s">
        <v>162</v>
      </c>
    </row>
    <row r="195" spans="1:2" ht="13.5" thickBot="1">
      <c r="A195" s="21" t="s">
        <v>163</v>
      </c>
      <c r="B195" s="22"/>
    </row>
    <row r="196" spans="1:2" ht="13.5" thickBot="1">
      <c r="A196" s="16"/>
      <c r="B196" s="26"/>
    </row>
    <row r="197" spans="1:2" ht="16.5" thickBot="1">
      <c r="A197" s="9" t="s">
        <v>164</v>
      </c>
      <c r="B197" s="23"/>
    </row>
    <row r="198" spans="1:2" s="38" customFormat="1">
      <c r="A198" s="36" t="s">
        <v>165</v>
      </c>
      <c r="B198" s="37">
        <v>7376656</v>
      </c>
    </row>
    <row r="199" spans="1:2">
      <c r="A199" s="36" t="s">
        <v>166</v>
      </c>
      <c r="B199" s="12">
        <v>71726424</v>
      </c>
    </row>
    <row r="200" spans="1:2">
      <c r="A200" s="17" t="s">
        <v>167</v>
      </c>
      <c r="B200" s="12">
        <v>0</v>
      </c>
    </row>
    <row r="201" spans="1:2">
      <c r="A201" s="14"/>
      <c r="B201" s="10"/>
    </row>
    <row r="202" spans="1:2">
      <c r="A202" s="16" t="s">
        <v>147</v>
      </c>
      <c r="B202" s="10"/>
    </row>
    <row r="203" spans="1:2">
      <c r="A203" s="17" t="s">
        <v>168</v>
      </c>
      <c r="B203" s="18" t="s">
        <v>169</v>
      </c>
    </row>
    <row r="204" spans="1:2">
      <c r="A204" s="17" t="s">
        <v>149</v>
      </c>
      <c r="B204" s="18" t="s">
        <v>150</v>
      </c>
    </row>
    <row r="205" spans="1:2">
      <c r="A205" s="17" t="s">
        <v>151</v>
      </c>
      <c r="B205" s="18" t="s">
        <v>170</v>
      </c>
    </row>
    <row r="206" spans="1:2">
      <c r="A206" s="17" t="s">
        <v>171</v>
      </c>
      <c r="B206" s="18">
        <v>10000</v>
      </c>
    </row>
    <row r="207" spans="1:2">
      <c r="A207" s="17" t="s">
        <v>172</v>
      </c>
      <c r="B207" s="18">
        <v>10000</v>
      </c>
    </row>
    <row r="208" spans="1:2">
      <c r="A208" s="17" t="s">
        <v>155</v>
      </c>
      <c r="B208" s="18">
        <v>10000</v>
      </c>
    </row>
    <row r="209" spans="1:2">
      <c r="A209" s="17" t="s">
        <v>156</v>
      </c>
      <c r="B209" s="18">
        <v>10000</v>
      </c>
    </row>
    <row r="210" spans="1:2">
      <c r="A210" s="17" t="s">
        <v>157</v>
      </c>
      <c r="B210" s="18">
        <v>10000</v>
      </c>
    </row>
    <row r="211" spans="1:2">
      <c r="A211" s="14"/>
      <c r="B211" s="10"/>
    </row>
    <row r="212" spans="1:2">
      <c r="A212" s="16" t="s">
        <v>53</v>
      </c>
      <c r="B212" s="10"/>
    </row>
    <row r="213" spans="1:2">
      <c r="A213" s="17" t="s">
        <v>158</v>
      </c>
      <c r="B213" s="18" t="s">
        <v>60</v>
      </c>
    </row>
    <row r="214" spans="1:2">
      <c r="A214" s="19" t="s">
        <v>68</v>
      </c>
      <c r="B214" s="20">
        <v>100000</v>
      </c>
    </row>
    <row r="215" spans="1:2">
      <c r="A215" s="17" t="s">
        <v>159</v>
      </c>
      <c r="B215" s="4" t="s">
        <v>160</v>
      </c>
    </row>
    <row r="216" spans="1:2" ht="13.5" thickBot="1">
      <c r="A216" s="19" t="s">
        <v>161</v>
      </c>
      <c r="B216" s="20" t="s">
        <v>162</v>
      </c>
    </row>
    <row r="217" spans="1:2" ht="13.5" thickBot="1">
      <c r="A217" s="21" t="s">
        <v>13</v>
      </c>
      <c r="B217" s="22"/>
    </row>
    <row r="218" spans="1:2" ht="13.5" thickBot="1">
      <c r="A218" s="16"/>
      <c r="B218" s="26"/>
    </row>
    <row r="219" spans="1:2" ht="16.5" thickBot="1">
      <c r="A219" s="9" t="s">
        <v>173</v>
      </c>
      <c r="B219" s="10"/>
    </row>
    <row r="220" spans="1:2">
      <c r="A220" s="11" t="s">
        <v>174</v>
      </c>
      <c r="B220" s="82">
        <v>1896259.5457942656</v>
      </c>
    </row>
    <row r="221" spans="1:2">
      <c r="A221" s="11" t="s">
        <v>175</v>
      </c>
      <c r="B221" s="81">
        <f>(26022.4*110%)*110%</f>
        <v>31487.104000000007</v>
      </c>
    </row>
    <row r="222" spans="1:2">
      <c r="A222" s="17" t="s">
        <v>96</v>
      </c>
      <c r="B222" s="81">
        <f>(556562.826345276*110%)*110%</f>
        <v>673441.01987778407</v>
      </c>
    </row>
    <row r="223" spans="1:2">
      <c r="A223" s="17" t="s">
        <v>176</v>
      </c>
      <c r="B223" s="12">
        <v>0</v>
      </c>
    </row>
    <row r="224" spans="1:2">
      <c r="A224" s="14"/>
      <c r="B224" s="10"/>
    </row>
    <row r="225" spans="1:2">
      <c r="A225" s="16" t="s">
        <v>53</v>
      </c>
      <c r="B225" s="10"/>
    </row>
    <row r="226" spans="1:2">
      <c r="A226" s="17" t="s">
        <v>177</v>
      </c>
      <c r="B226" s="18" t="s">
        <v>58</v>
      </c>
    </row>
    <row r="227" spans="1:2">
      <c r="A227" s="17" t="s">
        <v>73</v>
      </c>
      <c r="B227" s="18">
        <v>100000</v>
      </c>
    </row>
    <row r="228" spans="1:2">
      <c r="A228" s="17" t="s">
        <v>178</v>
      </c>
      <c r="B228" s="18">
        <v>100000</v>
      </c>
    </row>
    <row r="229" spans="1:2">
      <c r="A229" s="17" t="s">
        <v>179</v>
      </c>
      <c r="B229" s="18" t="s">
        <v>58</v>
      </c>
    </row>
    <row r="230" spans="1:2">
      <c r="A230" s="17" t="s">
        <v>180</v>
      </c>
      <c r="B230" s="18" t="s">
        <v>58</v>
      </c>
    </row>
    <row r="231" spans="1:2">
      <c r="A231" s="17" t="s">
        <v>181</v>
      </c>
      <c r="B231" s="18" t="s">
        <v>58</v>
      </c>
    </row>
    <row r="232" spans="1:2">
      <c r="A232" s="17" t="s">
        <v>59</v>
      </c>
      <c r="B232" s="18" t="s">
        <v>60</v>
      </c>
    </row>
    <row r="233" spans="1:2" ht="13.5" thickBot="1">
      <c r="A233" s="19" t="s">
        <v>68</v>
      </c>
      <c r="B233" s="20">
        <v>100000</v>
      </c>
    </row>
    <row r="234" spans="1:2" ht="13.5" thickBot="1">
      <c r="A234" s="21" t="s">
        <v>14</v>
      </c>
      <c r="B234" s="22">
        <f>SUM(B220:B233)</f>
        <v>2901187.6696720496</v>
      </c>
    </row>
    <row r="235" spans="1:2" ht="13.5" thickBot="1">
      <c r="A235" s="16"/>
      <c r="B235" s="26"/>
    </row>
    <row r="236" spans="1:2" ht="16.5" thickBot="1">
      <c r="A236" s="9" t="s">
        <v>182</v>
      </c>
      <c r="B236" s="23"/>
    </row>
    <row r="237" spans="1:2">
      <c r="A237" s="11" t="s">
        <v>183</v>
      </c>
      <c r="B237" s="12">
        <f>(2069760*110%)*110%</f>
        <v>2504409.6</v>
      </c>
    </row>
    <row r="238" spans="1:2">
      <c r="A238" s="17" t="s">
        <v>184</v>
      </c>
      <c r="B238" s="18">
        <v>0</v>
      </c>
    </row>
    <row r="239" spans="1:2">
      <c r="A239" s="14"/>
      <c r="B239" s="10"/>
    </row>
    <row r="240" spans="1:2">
      <c r="A240" s="16" t="s">
        <v>53</v>
      </c>
      <c r="B240" s="10"/>
    </row>
    <row r="241" spans="1:2">
      <c r="A241" s="17" t="s">
        <v>185</v>
      </c>
      <c r="B241" s="18" t="s">
        <v>56</v>
      </c>
    </row>
    <row r="242" spans="1:2">
      <c r="A242" s="17" t="s">
        <v>186</v>
      </c>
      <c r="B242" s="18" t="s">
        <v>56</v>
      </c>
    </row>
    <row r="243" spans="1:2">
      <c r="A243" s="17" t="s">
        <v>187</v>
      </c>
      <c r="B243" s="18" t="s">
        <v>56</v>
      </c>
    </row>
    <row r="244" spans="1:2" ht="13.5" thickBot="1">
      <c r="A244" s="19" t="s">
        <v>68</v>
      </c>
      <c r="B244" s="20">
        <v>100000</v>
      </c>
    </row>
    <row r="245" spans="1:2" ht="13.5" thickBot="1">
      <c r="A245" s="21" t="s">
        <v>15</v>
      </c>
      <c r="B245" s="22">
        <f>SUM(B237:B244)</f>
        <v>2604409.6</v>
      </c>
    </row>
    <row r="246" spans="1:2" ht="13.5" thickBot="1">
      <c r="A246" s="16"/>
      <c r="B246" s="26"/>
    </row>
    <row r="247" spans="1:2" ht="16.5" thickBot="1">
      <c r="A247" s="9" t="s">
        <v>188</v>
      </c>
      <c r="B247" s="23"/>
    </row>
    <row r="248" spans="1:2">
      <c r="A248" s="11" t="s">
        <v>189</v>
      </c>
      <c r="B248" s="18"/>
    </row>
    <row r="249" spans="1:2">
      <c r="A249" s="17" t="s">
        <v>190</v>
      </c>
      <c r="B249" s="12">
        <f>(1242279.5*110%)*110%</f>
        <v>1503158.1950000003</v>
      </c>
    </row>
    <row r="250" spans="1:2">
      <c r="A250" s="17" t="s">
        <v>191</v>
      </c>
      <c r="B250" s="12">
        <v>0</v>
      </c>
    </row>
    <row r="251" spans="1:2">
      <c r="A251" s="17" t="s">
        <v>73</v>
      </c>
      <c r="B251" s="12">
        <v>0</v>
      </c>
    </row>
    <row r="252" spans="1:2">
      <c r="A252" s="17" t="s">
        <v>192</v>
      </c>
      <c r="B252" s="12">
        <v>0</v>
      </c>
    </row>
    <row r="253" spans="1:2">
      <c r="A253" s="14"/>
      <c r="B253" s="10"/>
    </row>
    <row r="254" spans="1:2">
      <c r="A254" s="16" t="s">
        <v>53</v>
      </c>
      <c r="B254" s="10"/>
    </row>
    <row r="255" spans="1:2" ht="13.5" thickBot="1">
      <c r="A255" s="19" t="s">
        <v>68</v>
      </c>
      <c r="B255" s="20">
        <v>100000</v>
      </c>
    </row>
    <row r="256" spans="1:2" ht="13.5" thickBot="1">
      <c r="A256" s="21" t="s">
        <v>16</v>
      </c>
      <c r="B256" s="22">
        <f>SUM(B249:B255)</f>
        <v>1603158.1950000003</v>
      </c>
    </row>
    <row r="257" spans="1:2" ht="13.5" thickBot="1">
      <c r="A257" s="16"/>
      <c r="B257" s="26"/>
    </row>
    <row r="258" spans="1:2" ht="16.5" thickBot="1">
      <c r="A258" s="39" t="s">
        <v>193</v>
      </c>
      <c r="B258" s="14"/>
    </row>
    <row r="259" spans="1:2" ht="15.75">
      <c r="A259" s="40"/>
      <c r="B259" s="10"/>
    </row>
    <row r="260" spans="1:2">
      <c r="A260" s="27" t="s">
        <v>194</v>
      </c>
      <c r="B260" s="41">
        <v>3</v>
      </c>
    </row>
    <row r="261" spans="1:2">
      <c r="A261" s="17" t="s">
        <v>195</v>
      </c>
      <c r="B261" s="42"/>
    </row>
    <row r="262" spans="1:2">
      <c r="A262" s="17" t="s">
        <v>196</v>
      </c>
      <c r="B262" s="41">
        <v>6</v>
      </c>
    </row>
    <row r="263" spans="1:2">
      <c r="A263" s="17" t="s">
        <v>197</v>
      </c>
      <c r="B263" s="41">
        <v>0</v>
      </c>
    </row>
    <row r="264" spans="1:2">
      <c r="A264" s="17" t="s">
        <v>198</v>
      </c>
      <c r="B264" s="41"/>
    </row>
    <row r="265" spans="1:2">
      <c r="A265" s="17" t="s">
        <v>199</v>
      </c>
      <c r="B265" s="41">
        <v>0</v>
      </c>
    </row>
    <row r="266" spans="1:2">
      <c r="A266" s="17" t="s">
        <v>200</v>
      </c>
      <c r="B266" s="41">
        <v>3</v>
      </c>
    </row>
    <row r="267" spans="1:2">
      <c r="A267" s="17" t="s">
        <v>201</v>
      </c>
      <c r="B267" s="41">
        <v>0</v>
      </c>
    </row>
    <row r="268" spans="1:2">
      <c r="A268" s="17" t="s">
        <v>202</v>
      </c>
      <c r="B268" s="41">
        <v>0</v>
      </c>
    </row>
    <row r="269" spans="1:2">
      <c r="A269" s="17" t="s">
        <v>203</v>
      </c>
      <c r="B269" s="41">
        <v>2</v>
      </c>
    </row>
    <row r="270" spans="1:2">
      <c r="A270" s="17" t="s">
        <v>360</v>
      </c>
      <c r="B270" s="41">
        <v>11</v>
      </c>
    </row>
    <row r="271" spans="1:2" ht="28.5" customHeight="1">
      <c r="A271" s="27" t="s">
        <v>204</v>
      </c>
      <c r="B271" s="41">
        <v>2</v>
      </c>
    </row>
    <row r="272" spans="1:2">
      <c r="A272" s="17" t="s">
        <v>205</v>
      </c>
      <c r="B272" s="41">
        <v>10</v>
      </c>
    </row>
    <row r="273" spans="1:2">
      <c r="A273" s="17" t="s">
        <v>206</v>
      </c>
      <c r="B273" s="41">
        <v>13</v>
      </c>
    </row>
    <row r="274" spans="1:2">
      <c r="A274" s="17" t="s">
        <v>207</v>
      </c>
      <c r="B274" s="41">
        <v>3</v>
      </c>
    </row>
    <row r="275" spans="1:2">
      <c r="A275" s="17" t="s">
        <v>362</v>
      </c>
      <c r="B275" s="41"/>
    </row>
    <row r="276" spans="1:2" ht="13.5" thickBot="1">
      <c r="A276" s="43" t="s">
        <v>208</v>
      </c>
      <c r="B276" s="18">
        <f>'[1]High Valued vehicles'!D15</f>
        <v>10685944.17</v>
      </c>
    </row>
    <row r="277" spans="1:2">
      <c r="A277" s="16"/>
      <c r="B277" s="10"/>
    </row>
    <row r="278" spans="1:2">
      <c r="A278" s="16" t="s">
        <v>53</v>
      </c>
      <c r="B278" s="42"/>
    </row>
    <row r="279" spans="1:2">
      <c r="A279" s="17" t="s">
        <v>209</v>
      </c>
      <c r="B279" s="18">
        <v>10000</v>
      </c>
    </row>
    <row r="280" spans="1:2">
      <c r="A280" s="17" t="s">
        <v>210</v>
      </c>
      <c r="B280" s="18">
        <v>10000</v>
      </c>
    </row>
    <row r="281" spans="1:2">
      <c r="A281" s="17" t="s">
        <v>211</v>
      </c>
      <c r="B281" s="18">
        <v>5000</v>
      </c>
    </row>
    <row r="282" spans="1:2">
      <c r="A282" s="17" t="s">
        <v>212</v>
      </c>
      <c r="B282" s="18">
        <v>5000</v>
      </c>
    </row>
    <row r="283" spans="1:2">
      <c r="A283" s="17" t="s">
        <v>213</v>
      </c>
      <c r="B283" s="18" t="s">
        <v>60</v>
      </c>
    </row>
    <row r="284" spans="1:2">
      <c r="A284" s="17" t="s">
        <v>214</v>
      </c>
      <c r="B284" s="18">
        <v>5000</v>
      </c>
    </row>
    <row r="285" spans="1:2">
      <c r="A285" s="17" t="s">
        <v>215</v>
      </c>
      <c r="B285" s="18">
        <v>5000</v>
      </c>
    </row>
    <row r="286" spans="1:2">
      <c r="A286" s="17" t="s">
        <v>216</v>
      </c>
      <c r="B286" s="18"/>
    </row>
    <row r="287" spans="1:2" ht="13.5" thickBot="1">
      <c r="A287" s="19" t="s">
        <v>217</v>
      </c>
      <c r="B287" s="20" t="s">
        <v>218</v>
      </c>
    </row>
    <row r="288" spans="1:2" ht="13.5" thickBot="1">
      <c r="A288" s="21" t="s">
        <v>17</v>
      </c>
      <c r="B288" s="44">
        <f>B260+B262+B266+B269+B271+B272</f>
        <v>26</v>
      </c>
    </row>
    <row r="289" spans="1:2" ht="13.5" thickBot="1">
      <c r="A289" s="14"/>
      <c r="B289" s="10"/>
    </row>
    <row r="290" spans="1:2" ht="16.5" thickBot="1">
      <c r="A290" s="9" t="s">
        <v>219</v>
      </c>
      <c r="B290" s="10"/>
    </row>
    <row r="291" spans="1:2" ht="13.5" thickBot="1">
      <c r="A291" s="16"/>
      <c r="B291" s="10"/>
    </row>
    <row r="292" spans="1:2" ht="13.5" thickBot="1">
      <c r="A292" s="45" t="s">
        <v>220</v>
      </c>
      <c r="B292" s="10"/>
    </row>
    <row r="293" spans="1:2">
      <c r="A293" s="17" t="s">
        <v>221</v>
      </c>
      <c r="B293" s="18">
        <v>2000000</v>
      </c>
    </row>
    <row r="294" spans="1:2" ht="13.5" thickBot="1">
      <c r="A294" s="19" t="s">
        <v>222</v>
      </c>
      <c r="B294" s="25">
        <v>98000000</v>
      </c>
    </row>
    <row r="295" spans="1:2" ht="13.5" thickBot="1">
      <c r="A295" s="46" t="s">
        <v>18</v>
      </c>
      <c r="B295" s="22">
        <f>B293+B294</f>
        <v>100000000</v>
      </c>
    </row>
    <row r="296" spans="1:2" ht="13.5" thickBot="1">
      <c r="A296" s="16"/>
      <c r="B296" s="10"/>
    </row>
    <row r="297" spans="1:2" ht="13.5" thickBot="1">
      <c r="A297" s="45" t="s">
        <v>223</v>
      </c>
      <c r="B297" s="10"/>
    </row>
    <row r="298" spans="1:2">
      <c r="A298" s="11" t="s">
        <v>224</v>
      </c>
      <c r="B298" s="18">
        <v>250000</v>
      </c>
    </row>
    <row r="299" spans="1:2">
      <c r="A299" s="17" t="s">
        <v>225</v>
      </c>
      <c r="B299" s="18">
        <v>250000</v>
      </c>
    </row>
    <row r="300" spans="1:2">
      <c r="A300" s="17" t="s">
        <v>226</v>
      </c>
      <c r="B300" s="18">
        <v>2250000</v>
      </c>
    </row>
    <row r="301" spans="1:2">
      <c r="A301" s="17" t="s">
        <v>227</v>
      </c>
      <c r="B301" s="18" t="s">
        <v>228</v>
      </c>
    </row>
    <row r="302" spans="1:2">
      <c r="A302" s="47" t="s">
        <v>229</v>
      </c>
      <c r="B302" s="18">
        <v>250000</v>
      </c>
    </row>
    <row r="303" spans="1:2" ht="25.5">
      <c r="A303" s="27" t="s">
        <v>230</v>
      </c>
      <c r="B303" s="18">
        <v>250000</v>
      </c>
    </row>
    <row r="304" spans="1:2">
      <c r="A304" s="17" t="s">
        <v>231</v>
      </c>
      <c r="B304" s="18">
        <v>5000000</v>
      </c>
    </row>
    <row r="305" spans="1:2">
      <c r="A305" s="17" t="s">
        <v>232</v>
      </c>
      <c r="B305" s="18">
        <v>2000000</v>
      </c>
    </row>
    <row r="306" spans="1:2">
      <c r="A306" s="17" t="s">
        <v>233</v>
      </c>
      <c r="B306" s="18">
        <v>250000</v>
      </c>
    </row>
    <row r="307" spans="1:2">
      <c r="A307" s="17" t="s">
        <v>234</v>
      </c>
      <c r="B307" s="18">
        <v>250000</v>
      </c>
    </row>
    <row r="308" spans="1:2" ht="13.5" thickBot="1">
      <c r="A308" s="16"/>
      <c r="B308" s="10"/>
    </row>
    <row r="309" spans="1:2">
      <c r="A309" s="48" t="s">
        <v>235</v>
      </c>
      <c r="B309" s="10"/>
    </row>
    <row r="310" spans="1:2" ht="13.5" thickBot="1">
      <c r="A310" s="19" t="s">
        <v>236</v>
      </c>
      <c r="B310" s="25">
        <v>2000000</v>
      </c>
    </row>
    <row r="311" spans="1:2" ht="13.5" thickBot="1">
      <c r="A311" s="46" t="s">
        <v>19</v>
      </c>
      <c r="B311" s="22">
        <v>2000000</v>
      </c>
    </row>
    <row r="312" spans="1:2">
      <c r="A312" s="16"/>
      <c r="B312" s="10"/>
    </row>
    <row r="313" spans="1:2" ht="13.5" thickBot="1">
      <c r="A313" s="16"/>
      <c r="B313" s="10"/>
    </row>
    <row r="314" spans="1:2" ht="13.5" thickBot="1">
      <c r="A314" s="45" t="s">
        <v>237</v>
      </c>
      <c r="B314" s="10"/>
    </row>
    <row r="315" spans="1:2">
      <c r="A315" s="11" t="s">
        <v>236</v>
      </c>
      <c r="B315" s="18">
        <v>2500000</v>
      </c>
    </row>
    <row r="316" spans="1:2" ht="13.5" thickBot="1">
      <c r="A316" s="19" t="s">
        <v>238</v>
      </c>
      <c r="B316" s="49">
        <f>B288</f>
        <v>26</v>
      </c>
    </row>
    <row r="317" spans="1:2" ht="13.5" thickBot="1">
      <c r="A317" s="46" t="s">
        <v>20</v>
      </c>
      <c r="B317" s="22">
        <v>2500000</v>
      </c>
    </row>
    <row r="319" spans="1:2">
      <c r="A319" s="50" t="s">
        <v>21</v>
      </c>
    </row>
    <row r="320" spans="1:2">
      <c r="A320" s="5" t="s">
        <v>22</v>
      </c>
    </row>
    <row r="321" spans="1:2">
      <c r="A321" s="5" t="s">
        <v>23</v>
      </c>
    </row>
    <row r="322" spans="1:2">
      <c r="A322" s="5" t="s">
        <v>24</v>
      </c>
    </row>
    <row r="324" spans="1:2">
      <c r="A324" s="51" t="s">
        <v>239</v>
      </c>
    </row>
    <row r="325" spans="1:2">
      <c r="A325" s="5" t="s">
        <v>240</v>
      </c>
      <c r="B325" s="52">
        <v>10000000</v>
      </c>
    </row>
    <row r="326" spans="1:2">
      <c r="A326" s="5" t="s">
        <v>241</v>
      </c>
      <c r="B326" s="52">
        <v>10000000</v>
      </c>
    </row>
    <row r="327" spans="1:2">
      <c r="A327" s="5" t="s">
        <v>242</v>
      </c>
      <c r="B327" s="52">
        <v>10000000</v>
      </c>
    </row>
    <row r="328" spans="1:2">
      <c r="A328" s="5" t="s">
        <v>243</v>
      </c>
      <c r="B328" s="52">
        <v>5000000</v>
      </c>
    </row>
    <row r="329" spans="1:2">
      <c r="A329" s="5" t="s">
        <v>244</v>
      </c>
      <c r="B329" s="52">
        <v>10000000</v>
      </c>
    </row>
    <row r="330" spans="1:2">
      <c r="A330" s="5" t="s">
        <v>245</v>
      </c>
      <c r="B330" s="52">
        <v>5000000</v>
      </c>
    </row>
    <row r="331" spans="1:2">
      <c r="A331" s="5" t="s">
        <v>244</v>
      </c>
      <c r="B331" s="52">
        <v>5000000</v>
      </c>
    </row>
    <row r="332" spans="1:2">
      <c r="A332" s="5" t="s">
        <v>246</v>
      </c>
      <c r="B332" s="52">
        <v>10000000</v>
      </c>
    </row>
    <row r="333" spans="1:2">
      <c r="A333" s="5" t="s">
        <v>247</v>
      </c>
      <c r="B333" s="52">
        <v>10000000</v>
      </c>
    </row>
    <row r="335" spans="1:2">
      <c r="A335" s="53" t="s">
        <v>248</v>
      </c>
    </row>
    <row r="336" spans="1:2">
      <c r="A336" s="5" t="s">
        <v>240</v>
      </c>
      <c r="B336" s="52">
        <v>10000000</v>
      </c>
    </row>
    <row r="338" spans="1:2">
      <c r="A338" s="5" t="s">
        <v>249</v>
      </c>
    </row>
    <row r="339" spans="1:2">
      <c r="A339" s="5" t="s">
        <v>250</v>
      </c>
    </row>
    <row r="341" spans="1:2">
      <c r="A341" s="5" t="s">
        <v>251</v>
      </c>
    </row>
    <row r="343" spans="1:2">
      <c r="A343" s="5" t="s">
        <v>252</v>
      </c>
    </row>
    <row r="344" spans="1:2">
      <c r="A344" s="5" t="s">
        <v>240</v>
      </c>
      <c r="B344" s="52">
        <v>10000000</v>
      </c>
    </row>
  </sheetData>
  <sheetProtection formatCells="0" formatColumns="0" formatRows="0" insertColumns="0" insertRows="0" insertHyperlinks="0" deleteColumns="0" deleteRows="0" sort="0" autoFilter="0" pivotTables="0"/>
  <pageMargins left="0.69999998807907104" right="0.69999998807907104" top="0.75" bottom="0.75" header="0.30000001192092896" footer="0.30000001192092896"/>
  <pageSetup paperSize="9" orientation="portrait" errors="blank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1"/>
  </sheetPr>
  <dimension ref="A1:B33"/>
  <sheetViews>
    <sheetView tabSelected="1" topLeftCell="A18" zoomScale="98" zoomScaleNormal="98" workbookViewId="0">
      <selection activeCell="C26" sqref="C26"/>
    </sheetView>
  </sheetViews>
  <sheetFormatPr defaultColWidth="8.7109375" defaultRowHeight="12.75"/>
  <cols>
    <col min="1" max="1" width="50.28515625" style="5" customWidth="1"/>
    <col min="2" max="2" width="24" style="5" customWidth="1"/>
    <col min="3" max="256" width="8.7109375" style="5"/>
    <col min="257" max="257" width="50.28515625" style="5" customWidth="1"/>
    <col min="258" max="258" width="24" style="5" customWidth="1"/>
    <col min="259" max="512" width="8.7109375" style="5"/>
    <col min="513" max="513" width="50.28515625" style="5" customWidth="1"/>
    <col min="514" max="514" width="24" style="5" customWidth="1"/>
    <col min="515" max="768" width="8.7109375" style="5"/>
    <col min="769" max="769" width="50.28515625" style="5" customWidth="1"/>
    <col min="770" max="770" width="24" style="5" customWidth="1"/>
    <col min="771" max="1024" width="8.7109375" style="5"/>
    <col min="1025" max="1025" width="50.28515625" style="5" customWidth="1"/>
    <col min="1026" max="1026" width="24" style="5" customWidth="1"/>
    <col min="1027" max="1280" width="8.7109375" style="5"/>
    <col min="1281" max="1281" width="50.28515625" style="5" customWidth="1"/>
    <col min="1282" max="1282" width="24" style="5" customWidth="1"/>
    <col min="1283" max="1536" width="8.7109375" style="5"/>
    <col min="1537" max="1537" width="50.28515625" style="5" customWidth="1"/>
    <col min="1538" max="1538" width="24" style="5" customWidth="1"/>
    <col min="1539" max="1792" width="8.7109375" style="5"/>
    <col min="1793" max="1793" width="50.28515625" style="5" customWidth="1"/>
    <col min="1794" max="1794" width="24" style="5" customWidth="1"/>
    <col min="1795" max="2048" width="8.7109375" style="5"/>
    <col min="2049" max="2049" width="50.28515625" style="5" customWidth="1"/>
    <col min="2050" max="2050" width="24" style="5" customWidth="1"/>
    <col min="2051" max="2304" width="8.7109375" style="5"/>
    <col min="2305" max="2305" width="50.28515625" style="5" customWidth="1"/>
    <col min="2306" max="2306" width="24" style="5" customWidth="1"/>
    <col min="2307" max="2560" width="8.7109375" style="5"/>
    <col min="2561" max="2561" width="50.28515625" style="5" customWidth="1"/>
    <col min="2562" max="2562" width="24" style="5" customWidth="1"/>
    <col min="2563" max="2816" width="8.7109375" style="5"/>
    <col min="2817" max="2817" width="50.28515625" style="5" customWidth="1"/>
    <col min="2818" max="2818" width="24" style="5" customWidth="1"/>
    <col min="2819" max="3072" width="8.7109375" style="5"/>
    <col min="3073" max="3073" width="50.28515625" style="5" customWidth="1"/>
    <col min="3074" max="3074" width="24" style="5" customWidth="1"/>
    <col min="3075" max="3328" width="8.7109375" style="5"/>
    <col min="3329" max="3329" width="50.28515625" style="5" customWidth="1"/>
    <col min="3330" max="3330" width="24" style="5" customWidth="1"/>
    <col min="3331" max="3584" width="8.7109375" style="5"/>
    <col min="3585" max="3585" width="50.28515625" style="5" customWidth="1"/>
    <col min="3586" max="3586" width="24" style="5" customWidth="1"/>
    <col min="3587" max="3840" width="8.7109375" style="5"/>
    <col min="3841" max="3841" width="50.28515625" style="5" customWidth="1"/>
    <col min="3842" max="3842" width="24" style="5" customWidth="1"/>
    <col min="3843" max="4096" width="8.7109375" style="5"/>
    <col min="4097" max="4097" width="50.28515625" style="5" customWidth="1"/>
    <col min="4098" max="4098" width="24" style="5" customWidth="1"/>
    <col min="4099" max="4352" width="8.7109375" style="5"/>
    <col min="4353" max="4353" width="50.28515625" style="5" customWidth="1"/>
    <col min="4354" max="4354" width="24" style="5" customWidth="1"/>
    <col min="4355" max="4608" width="8.7109375" style="5"/>
    <col min="4609" max="4609" width="50.28515625" style="5" customWidth="1"/>
    <col min="4610" max="4610" width="24" style="5" customWidth="1"/>
    <col min="4611" max="4864" width="8.7109375" style="5"/>
    <col min="4865" max="4865" width="50.28515625" style="5" customWidth="1"/>
    <col min="4866" max="4866" width="24" style="5" customWidth="1"/>
    <col min="4867" max="5120" width="8.7109375" style="5"/>
    <col min="5121" max="5121" width="50.28515625" style="5" customWidth="1"/>
    <col min="5122" max="5122" width="24" style="5" customWidth="1"/>
    <col min="5123" max="5376" width="8.7109375" style="5"/>
    <col min="5377" max="5377" width="50.28515625" style="5" customWidth="1"/>
    <col min="5378" max="5378" width="24" style="5" customWidth="1"/>
    <col min="5379" max="5632" width="8.7109375" style="5"/>
    <col min="5633" max="5633" width="50.28515625" style="5" customWidth="1"/>
    <col min="5634" max="5634" width="24" style="5" customWidth="1"/>
    <col min="5635" max="5888" width="8.7109375" style="5"/>
    <col min="5889" max="5889" width="50.28515625" style="5" customWidth="1"/>
    <col min="5890" max="5890" width="24" style="5" customWidth="1"/>
    <col min="5891" max="6144" width="8.7109375" style="5"/>
    <col min="6145" max="6145" width="50.28515625" style="5" customWidth="1"/>
    <col min="6146" max="6146" width="24" style="5" customWidth="1"/>
    <col min="6147" max="6400" width="8.7109375" style="5"/>
    <col min="6401" max="6401" width="50.28515625" style="5" customWidth="1"/>
    <col min="6402" max="6402" width="24" style="5" customWidth="1"/>
    <col min="6403" max="6656" width="8.7109375" style="5"/>
    <col min="6657" max="6657" width="50.28515625" style="5" customWidth="1"/>
    <col min="6658" max="6658" width="24" style="5" customWidth="1"/>
    <col min="6659" max="6912" width="8.7109375" style="5"/>
    <col min="6913" max="6913" width="50.28515625" style="5" customWidth="1"/>
    <col min="6914" max="6914" width="24" style="5" customWidth="1"/>
    <col min="6915" max="7168" width="8.7109375" style="5"/>
    <col min="7169" max="7169" width="50.28515625" style="5" customWidth="1"/>
    <col min="7170" max="7170" width="24" style="5" customWidth="1"/>
    <col min="7171" max="7424" width="8.7109375" style="5"/>
    <col min="7425" max="7425" width="50.28515625" style="5" customWidth="1"/>
    <col min="7426" max="7426" width="24" style="5" customWidth="1"/>
    <col min="7427" max="7680" width="8.7109375" style="5"/>
    <col min="7681" max="7681" width="50.28515625" style="5" customWidth="1"/>
    <col min="7682" max="7682" width="24" style="5" customWidth="1"/>
    <col min="7683" max="7936" width="8.7109375" style="5"/>
    <col min="7937" max="7937" width="50.28515625" style="5" customWidth="1"/>
    <col min="7938" max="7938" width="24" style="5" customWidth="1"/>
    <col min="7939" max="8192" width="8.7109375" style="5"/>
    <col min="8193" max="8193" width="50.28515625" style="5" customWidth="1"/>
    <col min="8194" max="8194" width="24" style="5" customWidth="1"/>
    <col min="8195" max="8448" width="8.7109375" style="5"/>
    <col min="8449" max="8449" width="50.28515625" style="5" customWidth="1"/>
    <col min="8450" max="8450" width="24" style="5" customWidth="1"/>
    <col min="8451" max="8704" width="8.7109375" style="5"/>
    <col min="8705" max="8705" width="50.28515625" style="5" customWidth="1"/>
    <col min="8706" max="8706" width="24" style="5" customWidth="1"/>
    <col min="8707" max="8960" width="8.7109375" style="5"/>
    <col min="8961" max="8961" width="50.28515625" style="5" customWidth="1"/>
    <col min="8962" max="8962" width="24" style="5" customWidth="1"/>
    <col min="8963" max="9216" width="8.7109375" style="5"/>
    <col min="9217" max="9217" width="50.28515625" style="5" customWidth="1"/>
    <col min="9218" max="9218" width="24" style="5" customWidth="1"/>
    <col min="9219" max="9472" width="8.7109375" style="5"/>
    <col min="9473" max="9473" width="50.28515625" style="5" customWidth="1"/>
    <col min="9474" max="9474" width="24" style="5" customWidth="1"/>
    <col min="9475" max="9728" width="8.7109375" style="5"/>
    <col min="9729" max="9729" width="50.28515625" style="5" customWidth="1"/>
    <col min="9730" max="9730" width="24" style="5" customWidth="1"/>
    <col min="9731" max="9984" width="8.7109375" style="5"/>
    <col min="9985" max="9985" width="50.28515625" style="5" customWidth="1"/>
    <col min="9986" max="9986" width="24" style="5" customWidth="1"/>
    <col min="9987" max="10240" width="8.7109375" style="5"/>
    <col min="10241" max="10241" width="50.28515625" style="5" customWidth="1"/>
    <col min="10242" max="10242" width="24" style="5" customWidth="1"/>
    <col min="10243" max="10496" width="8.7109375" style="5"/>
    <col min="10497" max="10497" width="50.28515625" style="5" customWidth="1"/>
    <col min="10498" max="10498" width="24" style="5" customWidth="1"/>
    <col min="10499" max="10752" width="8.7109375" style="5"/>
    <col min="10753" max="10753" width="50.28515625" style="5" customWidth="1"/>
    <col min="10754" max="10754" width="24" style="5" customWidth="1"/>
    <col min="10755" max="11008" width="8.7109375" style="5"/>
    <col min="11009" max="11009" width="50.28515625" style="5" customWidth="1"/>
    <col min="11010" max="11010" width="24" style="5" customWidth="1"/>
    <col min="11011" max="11264" width="8.7109375" style="5"/>
    <col min="11265" max="11265" width="50.28515625" style="5" customWidth="1"/>
    <col min="11266" max="11266" width="24" style="5" customWidth="1"/>
    <col min="11267" max="11520" width="8.7109375" style="5"/>
    <col min="11521" max="11521" width="50.28515625" style="5" customWidth="1"/>
    <col min="11522" max="11522" width="24" style="5" customWidth="1"/>
    <col min="11523" max="11776" width="8.7109375" style="5"/>
    <col min="11777" max="11777" width="50.28515625" style="5" customWidth="1"/>
    <col min="11778" max="11778" width="24" style="5" customWidth="1"/>
    <col min="11779" max="12032" width="8.7109375" style="5"/>
    <col min="12033" max="12033" width="50.28515625" style="5" customWidth="1"/>
    <col min="12034" max="12034" width="24" style="5" customWidth="1"/>
    <col min="12035" max="12288" width="8.7109375" style="5"/>
    <col min="12289" max="12289" width="50.28515625" style="5" customWidth="1"/>
    <col min="12290" max="12290" width="24" style="5" customWidth="1"/>
    <col min="12291" max="12544" width="8.7109375" style="5"/>
    <col min="12545" max="12545" width="50.28515625" style="5" customWidth="1"/>
    <col min="12546" max="12546" width="24" style="5" customWidth="1"/>
    <col min="12547" max="12800" width="8.7109375" style="5"/>
    <col min="12801" max="12801" width="50.28515625" style="5" customWidth="1"/>
    <col min="12802" max="12802" width="24" style="5" customWidth="1"/>
    <col min="12803" max="13056" width="8.7109375" style="5"/>
    <col min="13057" max="13057" width="50.28515625" style="5" customWidth="1"/>
    <col min="13058" max="13058" width="24" style="5" customWidth="1"/>
    <col min="13059" max="13312" width="8.7109375" style="5"/>
    <col min="13313" max="13313" width="50.28515625" style="5" customWidth="1"/>
    <col min="13314" max="13314" width="24" style="5" customWidth="1"/>
    <col min="13315" max="13568" width="8.7109375" style="5"/>
    <col min="13569" max="13569" width="50.28515625" style="5" customWidth="1"/>
    <col min="13570" max="13570" width="24" style="5" customWidth="1"/>
    <col min="13571" max="13824" width="8.7109375" style="5"/>
    <col min="13825" max="13825" width="50.28515625" style="5" customWidth="1"/>
    <col min="13826" max="13826" width="24" style="5" customWidth="1"/>
    <col min="13827" max="14080" width="8.7109375" style="5"/>
    <col min="14081" max="14081" width="50.28515625" style="5" customWidth="1"/>
    <col min="14082" max="14082" width="24" style="5" customWidth="1"/>
    <col min="14083" max="14336" width="8.7109375" style="5"/>
    <col min="14337" max="14337" width="50.28515625" style="5" customWidth="1"/>
    <col min="14338" max="14338" width="24" style="5" customWidth="1"/>
    <col min="14339" max="14592" width="8.7109375" style="5"/>
    <col min="14593" max="14593" width="50.28515625" style="5" customWidth="1"/>
    <col min="14594" max="14594" width="24" style="5" customWidth="1"/>
    <col min="14595" max="14848" width="8.7109375" style="5"/>
    <col min="14849" max="14849" width="50.28515625" style="5" customWidth="1"/>
    <col min="14850" max="14850" width="24" style="5" customWidth="1"/>
    <col min="14851" max="15104" width="8.7109375" style="5"/>
    <col min="15105" max="15105" width="50.28515625" style="5" customWidth="1"/>
    <col min="15106" max="15106" width="24" style="5" customWidth="1"/>
    <col min="15107" max="15360" width="8.7109375" style="5"/>
    <col min="15361" max="15361" width="50.28515625" style="5" customWidth="1"/>
    <col min="15362" max="15362" width="24" style="5" customWidth="1"/>
    <col min="15363" max="15616" width="8.7109375" style="5"/>
    <col min="15617" max="15617" width="50.28515625" style="5" customWidth="1"/>
    <col min="15618" max="15618" width="24" style="5" customWidth="1"/>
    <col min="15619" max="15872" width="8.7109375" style="5"/>
    <col min="15873" max="15873" width="50.28515625" style="5" customWidth="1"/>
    <col min="15874" max="15874" width="24" style="5" customWidth="1"/>
    <col min="15875" max="16128" width="8.7109375" style="5"/>
    <col min="16129" max="16129" width="50.28515625" style="5" customWidth="1"/>
    <col min="16130" max="16130" width="24" style="5" customWidth="1"/>
    <col min="16131" max="16384" width="8.7109375" style="5"/>
  </cols>
  <sheetData>
    <row r="1" spans="1:2" s="3" customFormat="1">
      <c r="A1" s="1" t="s">
        <v>0</v>
      </c>
      <c r="B1" s="2" t="s">
        <v>1</v>
      </c>
    </row>
    <row r="2" spans="1:2">
      <c r="A2" s="83" t="s">
        <v>2</v>
      </c>
      <c r="B2" s="4"/>
    </row>
    <row r="3" spans="1:2">
      <c r="A3" s="83" t="s">
        <v>3</v>
      </c>
      <c r="B3" s="4"/>
    </row>
    <row r="4" spans="1:2">
      <c r="A4" s="83" t="s">
        <v>4</v>
      </c>
      <c r="B4" s="4"/>
    </row>
    <row r="5" spans="1:2">
      <c r="A5" s="83" t="s">
        <v>5</v>
      </c>
      <c r="B5" s="4"/>
    </row>
    <row r="6" spans="1:2">
      <c r="A6" s="83" t="s">
        <v>6</v>
      </c>
      <c r="B6" s="4"/>
    </row>
    <row r="7" spans="1:2">
      <c r="A7" s="83" t="s">
        <v>7</v>
      </c>
      <c r="B7" s="4"/>
    </row>
    <row r="8" spans="1:2">
      <c r="A8" s="83" t="s">
        <v>8</v>
      </c>
      <c r="B8" s="4"/>
    </row>
    <row r="9" spans="1:2">
      <c r="A9" s="83" t="s">
        <v>9</v>
      </c>
      <c r="B9" s="4"/>
    </row>
    <row r="10" spans="1:2">
      <c r="A10" s="83" t="s">
        <v>10</v>
      </c>
      <c r="B10" s="4"/>
    </row>
    <row r="11" spans="1:2">
      <c r="A11" s="83" t="s">
        <v>11</v>
      </c>
      <c r="B11" s="4"/>
    </row>
    <row r="12" spans="1:2">
      <c r="A12" s="83" t="s">
        <v>12</v>
      </c>
      <c r="B12" s="4"/>
    </row>
    <row r="13" spans="1:2">
      <c r="A13" s="83" t="s">
        <v>13</v>
      </c>
      <c r="B13" s="4"/>
    </row>
    <row r="14" spans="1:2">
      <c r="A14" s="83" t="s">
        <v>14</v>
      </c>
      <c r="B14" s="4"/>
    </row>
    <row r="15" spans="1:2">
      <c r="A15" s="83" t="s">
        <v>15</v>
      </c>
      <c r="B15" s="4"/>
    </row>
    <row r="16" spans="1:2">
      <c r="A16" s="83" t="s">
        <v>16</v>
      </c>
      <c r="B16" s="4"/>
    </row>
    <row r="17" spans="1:2">
      <c r="A17" s="83" t="s">
        <v>17</v>
      </c>
      <c r="B17" s="4"/>
    </row>
    <row r="18" spans="1:2">
      <c r="A18" s="83" t="s">
        <v>18</v>
      </c>
      <c r="B18" s="4"/>
    </row>
    <row r="19" spans="1:2">
      <c r="A19" s="83" t="s">
        <v>19</v>
      </c>
      <c r="B19" s="4"/>
    </row>
    <row r="20" spans="1:2">
      <c r="A20" s="83" t="s">
        <v>20</v>
      </c>
      <c r="B20" s="4"/>
    </row>
    <row r="21" spans="1:2">
      <c r="A21" s="83" t="s">
        <v>21</v>
      </c>
      <c r="B21" s="6"/>
    </row>
    <row r="22" spans="1:2">
      <c r="A22" s="83" t="s">
        <v>22</v>
      </c>
      <c r="B22" s="6"/>
    </row>
    <row r="23" spans="1:2">
      <c r="A23" s="83" t="s">
        <v>23</v>
      </c>
      <c r="B23" s="6"/>
    </row>
    <row r="24" spans="1:2">
      <c r="A24" s="83" t="s">
        <v>24</v>
      </c>
      <c r="B24" s="6"/>
    </row>
    <row r="25" spans="1:2">
      <c r="A25" s="84" t="s">
        <v>25</v>
      </c>
      <c r="B25" s="6"/>
    </row>
    <row r="26" spans="1:2">
      <c r="A26" s="85" t="s">
        <v>26</v>
      </c>
      <c r="B26" s="6"/>
    </row>
    <row r="27" spans="1:2">
      <c r="A27" s="83" t="s">
        <v>27</v>
      </c>
      <c r="B27" s="6"/>
    </row>
    <row r="28" spans="1:2">
      <c r="A28" s="83" t="s">
        <v>28</v>
      </c>
      <c r="B28" s="6"/>
    </row>
    <row r="29" spans="1:2">
      <c r="A29" s="83" t="s">
        <v>29</v>
      </c>
      <c r="B29" s="6"/>
    </row>
    <row r="30" spans="1:2">
      <c r="A30" s="83" t="s">
        <v>30</v>
      </c>
      <c r="B30" s="6"/>
    </row>
    <row r="31" spans="1:2">
      <c r="A31" s="6" t="s">
        <v>31</v>
      </c>
      <c r="B31" s="6"/>
    </row>
    <row r="32" spans="1:2">
      <c r="A32" s="6" t="s">
        <v>32</v>
      </c>
      <c r="B32" s="6"/>
    </row>
    <row r="33" spans="1:2">
      <c r="A33" s="6" t="s">
        <v>33</v>
      </c>
      <c r="B33" s="6"/>
    </row>
  </sheetData>
  <sheetProtection formatCells="0" formatColumns="0" formatRows="0" insertColumns="0" insertRows="0" insertHyperlinks="0" deleteColumns="0" deleteRows="0" sort="0" autoFilter="0" pivotTables="0"/>
  <pageMargins left="0.69999998807907104" right="0.69999998807907104" top="0.75" bottom="0.75" header="0.30000001192092896" footer="0.30000001192092896"/>
  <pageSetup paperSize="9" orientation="portrait" errors="blank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51"/>
  </sheetPr>
  <dimension ref="A1:I15"/>
  <sheetViews>
    <sheetView zoomScaleNormal="100" workbookViewId="0">
      <selection activeCell="D27" sqref="D27"/>
    </sheetView>
  </sheetViews>
  <sheetFormatPr defaultColWidth="9.28515625" defaultRowHeight="12.75"/>
  <cols>
    <col min="1" max="1" width="27.5703125" style="53" customWidth="1"/>
    <col min="2" max="2" width="17" style="53" customWidth="1"/>
    <col min="3" max="3" width="20.28515625" style="53" customWidth="1"/>
    <col min="4" max="4" width="23.28515625" style="53" customWidth="1"/>
    <col min="5" max="5" width="29.5703125" style="53" customWidth="1"/>
    <col min="6" max="7" width="16.7109375" style="53" customWidth="1"/>
    <col min="8" max="8" width="15.5703125" style="53" customWidth="1"/>
    <col min="9" max="9" width="16.5703125" style="53" customWidth="1"/>
    <col min="10" max="256" width="9.28515625" style="53"/>
    <col min="257" max="257" width="27.5703125" style="53" customWidth="1"/>
    <col min="258" max="258" width="17" style="53" customWidth="1"/>
    <col min="259" max="259" width="20.28515625" style="53" customWidth="1"/>
    <col min="260" max="260" width="23.28515625" style="53" customWidth="1"/>
    <col min="261" max="261" width="29.5703125" style="53" customWidth="1"/>
    <col min="262" max="263" width="16.7109375" style="53" customWidth="1"/>
    <col min="264" max="264" width="15.5703125" style="53" customWidth="1"/>
    <col min="265" max="265" width="16.5703125" style="53" customWidth="1"/>
    <col min="266" max="512" width="9.28515625" style="53"/>
    <col min="513" max="513" width="27.5703125" style="53" customWidth="1"/>
    <col min="514" max="514" width="17" style="53" customWidth="1"/>
    <col min="515" max="515" width="20.28515625" style="53" customWidth="1"/>
    <col min="516" max="516" width="23.28515625" style="53" customWidth="1"/>
    <col min="517" max="517" width="29.5703125" style="53" customWidth="1"/>
    <col min="518" max="519" width="16.7109375" style="53" customWidth="1"/>
    <col min="520" max="520" width="15.5703125" style="53" customWidth="1"/>
    <col min="521" max="521" width="16.5703125" style="53" customWidth="1"/>
    <col min="522" max="768" width="9.28515625" style="53"/>
    <col min="769" max="769" width="27.5703125" style="53" customWidth="1"/>
    <col min="770" max="770" width="17" style="53" customWidth="1"/>
    <col min="771" max="771" width="20.28515625" style="53" customWidth="1"/>
    <col min="772" max="772" width="23.28515625" style="53" customWidth="1"/>
    <col min="773" max="773" width="29.5703125" style="53" customWidth="1"/>
    <col min="774" max="775" width="16.7109375" style="53" customWidth="1"/>
    <col min="776" max="776" width="15.5703125" style="53" customWidth="1"/>
    <col min="777" max="777" width="16.5703125" style="53" customWidth="1"/>
    <col min="778" max="1024" width="9.28515625" style="53"/>
    <col min="1025" max="1025" width="27.5703125" style="53" customWidth="1"/>
    <col min="1026" max="1026" width="17" style="53" customWidth="1"/>
    <col min="1027" max="1027" width="20.28515625" style="53" customWidth="1"/>
    <col min="1028" max="1028" width="23.28515625" style="53" customWidth="1"/>
    <col min="1029" max="1029" width="29.5703125" style="53" customWidth="1"/>
    <col min="1030" max="1031" width="16.7109375" style="53" customWidth="1"/>
    <col min="1032" max="1032" width="15.5703125" style="53" customWidth="1"/>
    <col min="1033" max="1033" width="16.5703125" style="53" customWidth="1"/>
    <col min="1034" max="1280" width="9.28515625" style="53"/>
    <col min="1281" max="1281" width="27.5703125" style="53" customWidth="1"/>
    <col min="1282" max="1282" width="17" style="53" customWidth="1"/>
    <col min="1283" max="1283" width="20.28515625" style="53" customWidth="1"/>
    <col min="1284" max="1284" width="23.28515625" style="53" customWidth="1"/>
    <col min="1285" max="1285" width="29.5703125" style="53" customWidth="1"/>
    <col min="1286" max="1287" width="16.7109375" style="53" customWidth="1"/>
    <col min="1288" max="1288" width="15.5703125" style="53" customWidth="1"/>
    <col min="1289" max="1289" width="16.5703125" style="53" customWidth="1"/>
    <col min="1290" max="1536" width="9.28515625" style="53"/>
    <col min="1537" max="1537" width="27.5703125" style="53" customWidth="1"/>
    <col min="1538" max="1538" width="17" style="53" customWidth="1"/>
    <col min="1539" max="1539" width="20.28515625" style="53" customWidth="1"/>
    <col min="1540" max="1540" width="23.28515625" style="53" customWidth="1"/>
    <col min="1541" max="1541" width="29.5703125" style="53" customWidth="1"/>
    <col min="1542" max="1543" width="16.7109375" style="53" customWidth="1"/>
    <col min="1544" max="1544" width="15.5703125" style="53" customWidth="1"/>
    <col min="1545" max="1545" width="16.5703125" style="53" customWidth="1"/>
    <col min="1546" max="1792" width="9.28515625" style="53"/>
    <col min="1793" max="1793" width="27.5703125" style="53" customWidth="1"/>
    <col min="1794" max="1794" width="17" style="53" customWidth="1"/>
    <col min="1795" max="1795" width="20.28515625" style="53" customWidth="1"/>
    <col min="1796" max="1796" width="23.28515625" style="53" customWidth="1"/>
    <col min="1797" max="1797" width="29.5703125" style="53" customWidth="1"/>
    <col min="1798" max="1799" width="16.7109375" style="53" customWidth="1"/>
    <col min="1800" max="1800" width="15.5703125" style="53" customWidth="1"/>
    <col min="1801" max="1801" width="16.5703125" style="53" customWidth="1"/>
    <col min="1802" max="2048" width="9.28515625" style="53"/>
    <col min="2049" max="2049" width="27.5703125" style="53" customWidth="1"/>
    <col min="2050" max="2050" width="17" style="53" customWidth="1"/>
    <col min="2051" max="2051" width="20.28515625" style="53" customWidth="1"/>
    <col min="2052" max="2052" width="23.28515625" style="53" customWidth="1"/>
    <col min="2053" max="2053" width="29.5703125" style="53" customWidth="1"/>
    <col min="2054" max="2055" width="16.7109375" style="53" customWidth="1"/>
    <col min="2056" max="2056" width="15.5703125" style="53" customWidth="1"/>
    <col min="2057" max="2057" width="16.5703125" style="53" customWidth="1"/>
    <col min="2058" max="2304" width="9.28515625" style="53"/>
    <col min="2305" max="2305" width="27.5703125" style="53" customWidth="1"/>
    <col min="2306" max="2306" width="17" style="53" customWidth="1"/>
    <col min="2307" max="2307" width="20.28515625" style="53" customWidth="1"/>
    <col min="2308" max="2308" width="23.28515625" style="53" customWidth="1"/>
    <col min="2309" max="2309" width="29.5703125" style="53" customWidth="1"/>
    <col min="2310" max="2311" width="16.7109375" style="53" customWidth="1"/>
    <col min="2312" max="2312" width="15.5703125" style="53" customWidth="1"/>
    <col min="2313" max="2313" width="16.5703125" style="53" customWidth="1"/>
    <col min="2314" max="2560" width="9.28515625" style="53"/>
    <col min="2561" max="2561" width="27.5703125" style="53" customWidth="1"/>
    <col min="2562" max="2562" width="17" style="53" customWidth="1"/>
    <col min="2563" max="2563" width="20.28515625" style="53" customWidth="1"/>
    <col min="2564" max="2564" width="23.28515625" style="53" customWidth="1"/>
    <col min="2565" max="2565" width="29.5703125" style="53" customWidth="1"/>
    <col min="2566" max="2567" width="16.7109375" style="53" customWidth="1"/>
    <col min="2568" max="2568" width="15.5703125" style="53" customWidth="1"/>
    <col min="2569" max="2569" width="16.5703125" style="53" customWidth="1"/>
    <col min="2570" max="2816" width="9.28515625" style="53"/>
    <col min="2817" max="2817" width="27.5703125" style="53" customWidth="1"/>
    <col min="2818" max="2818" width="17" style="53" customWidth="1"/>
    <col min="2819" max="2819" width="20.28515625" style="53" customWidth="1"/>
    <col min="2820" max="2820" width="23.28515625" style="53" customWidth="1"/>
    <col min="2821" max="2821" width="29.5703125" style="53" customWidth="1"/>
    <col min="2822" max="2823" width="16.7109375" style="53" customWidth="1"/>
    <col min="2824" max="2824" width="15.5703125" style="53" customWidth="1"/>
    <col min="2825" max="2825" width="16.5703125" style="53" customWidth="1"/>
    <col min="2826" max="3072" width="9.28515625" style="53"/>
    <col min="3073" max="3073" width="27.5703125" style="53" customWidth="1"/>
    <col min="3074" max="3074" width="17" style="53" customWidth="1"/>
    <col min="3075" max="3075" width="20.28515625" style="53" customWidth="1"/>
    <col min="3076" max="3076" width="23.28515625" style="53" customWidth="1"/>
    <col min="3077" max="3077" width="29.5703125" style="53" customWidth="1"/>
    <col min="3078" max="3079" width="16.7109375" style="53" customWidth="1"/>
    <col min="3080" max="3080" width="15.5703125" style="53" customWidth="1"/>
    <col min="3081" max="3081" width="16.5703125" style="53" customWidth="1"/>
    <col min="3082" max="3328" width="9.28515625" style="53"/>
    <col min="3329" max="3329" width="27.5703125" style="53" customWidth="1"/>
    <col min="3330" max="3330" width="17" style="53" customWidth="1"/>
    <col min="3331" max="3331" width="20.28515625" style="53" customWidth="1"/>
    <col min="3332" max="3332" width="23.28515625" style="53" customWidth="1"/>
    <col min="3333" max="3333" width="29.5703125" style="53" customWidth="1"/>
    <col min="3334" max="3335" width="16.7109375" style="53" customWidth="1"/>
    <col min="3336" max="3336" width="15.5703125" style="53" customWidth="1"/>
    <col min="3337" max="3337" width="16.5703125" style="53" customWidth="1"/>
    <col min="3338" max="3584" width="9.28515625" style="53"/>
    <col min="3585" max="3585" width="27.5703125" style="53" customWidth="1"/>
    <col min="3586" max="3586" width="17" style="53" customWidth="1"/>
    <col min="3587" max="3587" width="20.28515625" style="53" customWidth="1"/>
    <col min="3588" max="3588" width="23.28515625" style="53" customWidth="1"/>
    <col min="3589" max="3589" width="29.5703125" style="53" customWidth="1"/>
    <col min="3590" max="3591" width="16.7109375" style="53" customWidth="1"/>
    <col min="3592" max="3592" width="15.5703125" style="53" customWidth="1"/>
    <col min="3593" max="3593" width="16.5703125" style="53" customWidth="1"/>
    <col min="3594" max="3840" width="9.28515625" style="53"/>
    <col min="3841" max="3841" width="27.5703125" style="53" customWidth="1"/>
    <col min="3842" max="3842" width="17" style="53" customWidth="1"/>
    <col min="3843" max="3843" width="20.28515625" style="53" customWidth="1"/>
    <col min="3844" max="3844" width="23.28515625" style="53" customWidth="1"/>
    <col min="3845" max="3845" width="29.5703125" style="53" customWidth="1"/>
    <col min="3846" max="3847" width="16.7109375" style="53" customWidth="1"/>
    <col min="3848" max="3848" width="15.5703125" style="53" customWidth="1"/>
    <col min="3849" max="3849" width="16.5703125" style="53" customWidth="1"/>
    <col min="3850" max="4096" width="9.28515625" style="53"/>
    <col min="4097" max="4097" width="27.5703125" style="53" customWidth="1"/>
    <col min="4098" max="4098" width="17" style="53" customWidth="1"/>
    <col min="4099" max="4099" width="20.28515625" style="53" customWidth="1"/>
    <col min="4100" max="4100" width="23.28515625" style="53" customWidth="1"/>
    <col min="4101" max="4101" width="29.5703125" style="53" customWidth="1"/>
    <col min="4102" max="4103" width="16.7109375" style="53" customWidth="1"/>
    <col min="4104" max="4104" width="15.5703125" style="53" customWidth="1"/>
    <col min="4105" max="4105" width="16.5703125" style="53" customWidth="1"/>
    <col min="4106" max="4352" width="9.28515625" style="53"/>
    <col min="4353" max="4353" width="27.5703125" style="53" customWidth="1"/>
    <col min="4354" max="4354" width="17" style="53" customWidth="1"/>
    <col min="4355" max="4355" width="20.28515625" style="53" customWidth="1"/>
    <col min="4356" max="4356" width="23.28515625" style="53" customWidth="1"/>
    <col min="4357" max="4357" width="29.5703125" style="53" customWidth="1"/>
    <col min="4358" max="4359" width="16.7109375" style="53" customWidth="1"/>
    <col min="4360" max="4360" width="15.5703125" style="53" customWidth="1"/>
    <col min="4361" max="4361" width="16.5703125" style="53" customWidth="1"/>
    <col min="4362" max="4608" width="9.28515625" style="53"/>
    <col min="4609" max="4609" width="27.5703125" style="53" customWidth="1"/>
    <col min="4610" max="4610" width="17" style="53" customWidth="1"/>
    <col min="4611" max="4611" width="20.28515625" style="53" customWidth="1"/>
    <col min="4612" max="4612" width="23.28515625" style="53" customWidth="1"/>
    <col min="4613" max="4613" width="29.5703125" style="53" customWidth="1"/>
    <col min="4614" max="4615" width="16.7109375" style="53" customWidth="1"/>
    <col min="4616" max="4616" width="15.5703125" style="53" customWidth="1"/>
    <col min="4617" max="4617" width="16.5703125" style="53" customWidth="1"/>
    <col min="4618" max="4864" width="9.28515625" style="53"/>
    <col min="4865" max="4865" width="27.5703125" style="53" customWidth="1"/>
    <col min="4866" max="4866" width="17" style="53" customWidth="1"/>
    <col min="4867" max="4867" width="20.28515625" style="53" customWidth="1"/>
    <col min="4868" max="4868" width="23.28515625" style="53" customWidth="1"/>
    <col min="4869" max="4869" width="29.5703125" style="53" customWidth="1"/>
    <col min="4870" max="4871" width="16.7109375" style="53" customWidth="1"/>
    <col min="4872" max="4872" width="15.5703125" style="53" customWidth="1"/>
    <col min="4873" max="4873" width="16.5703125" style="53" customWidth="1"/>
    <col min="4874" max="5120" width="9.28515625" style="53"/>
    <col min="5121" max="5121" width="27.5703125" style="53" customWidth="1"/>
    <col min="5122" max="5122" width="17" style="53" customWidth="1"/>
    <col min="5123" max="5123" width="20.28515625" style="53" customWidth="1"/>
    <col min="5124" max="5124" width="23.28515625" style="53" customWidth="1"/>
    <col min="5125" max="5125" width="29.5703125" style="53" customWidth="1"/>
    <col min="5126" max="5127" width="16.7109375" style="53" customWidth="1"/>
    <col min="5128" max="5128" width="15.5703125" style="53" customWidth="1"/>
    <col min="5129" max="5129" width="16.5703125" style="53" customWidth="1"/>
    <col min="5130" max="5376" width="9.28515625" style="53"/>
    <col min="5377" max="5377" width="27.5703125" style="53" customWidth="1"/>
    <col min="5378" max="5378" width="17" style="53" customWidth="1"/>
    <col min="5379" max="5379" width="20.28515625" style="53" customWidth="1"/>
    <col min="5380" max="5380" width="23.28515625" style="53" customWidth="1"/>
    <col min="5381" max="5381" width="29.5703125" style="53" customWidth="1"/>
    <col min="5382" max="5383" width="16.7109375" style="53" customWidth="1"/>
    <col min="5384" max="5384" width="15.5703125" style="53" customWidth="1"/>
    <col min="5385" max="5385" width="16.5703125" style="53" customWidth="1"/>
    <col min="5386" max="5632" width="9.28515625" style="53"/>
    <col min="5633" max="5633" width="27.5703125" style="53" customWidth="1"/>
    <col min="5634" max="5634" width="17" style="53" customWidth="1"/>
    <col min="5635" max="5635" width="20.28515625" style="53" customWidth="1"/>
    <col min="5636" max="5636" width="23.28515625" style="53" customWidth="1"/>
    <col min="5637" max="5637" width="29.5703125" style="53" customWidth="1"/>
    <col min="5638" max="5639" width="16.7109375" style="53" customWidth="1"/>
    <col min="5640" max="5640" width="15.5703125" style="53" customWidth="1"/>
    <col min="5641" max="5641" width="16.5703125" style="53" customWidth="1"/>
    <col min="5642" max="5888" width="9.28515625" style="53"/>
    <col min="5889" max="5889" width="27.5703125" style="53" customWidth="1"/>
    <col min="5890" max="5890" width="17" style="53" customWidth="1"/>
    <col min="5891" max="5891" width="20.28515625" style="53" customWidth="1"/>
    <col min="5892" max="5892" width="23.28515625" style="53" customWidth="1"/>
    <col min="5893" max="5893" width="29.5703125" style="53" customWidth="1"/>
    <col min="5894" max="5895" width="16.7109375" style="53" customWidth="1"/>
    <col min="5896" max="5896" width="15.5703125" style="53" customWidth="1"/>
    <col min="5897" max="5897" width="16.5703125" style="53" customWidth="1"/>
    <col min="5898" max="6144" width="9.28515625" style="53"/>
    <col min="6145" max="6145" width="27.5703125" style="53" customWidth="1"/>
    <col min="6146" max="6146" width="17" style="53" customWidth="1"/>
    <col min="6147" max="6147" width="20.28515625" style="53" customWidth="1"/>
    <col min="6148" max="6148" width="23.28515625" style="53" customWidth="1"/>
    <col min="6149" max="6149" width="29.5703125" style="53" customWidth="1"/>
    <col min="6150" max="6151" width="16.7109375" style="53" customWidth="1"/>
    <col min="6152" max="6152" width="15.5703125" style="53" customWidth="1"/>
    <col min="6153" max="6153" width="16.5703125" style="53" customWidth="1"/>
    <col min="6154" max="6400" width="9.28515625" style="53"/>
    <col min="6401" max="6401" width="27.5703125" style="53" customWidth="1"/>
    <col min="6402" max="6402" width="17" style="53" customWidth="1"/>
    <col min="6403" max="6403" width="20.28515625" style="53" customWidth="1"/>
    <col min="6404" max="6404" width="23.28515625" style="53" customWidth="1"/>
    <col min="6405" max="6405" width="29.5703125" style="53" customWidth="1"/>
    <col min="6406" max="6407" width="16.7109375" style="53" customWidth="1"/>
    <col min="6408" max="6408" width="15.5703125" style="53" customWidth="1"/>
    <col min="6409" max="6409" width="16.5703125" style="53" customWidth="1"/>
    <col min="6410" max="6656" width="9.28515625" style="53"/>
    <col min="6657" max="6657" width="27.5703125" style="53" customWidth="1"/>
    <col min="6658" max="6658" width="17" style="53" customWidth="1"/>
    <col min="6659" max="6659" width="20.28515625" style="53" customWidth="1"/>
    <col min="6660" max="6660" width="23.28515625" style="53" customWidth="1"/>
    <col min="6661" max="6661" width="29.5703125" style="53" customWidth="1"/>
    <col min="6662" max="6663" width="16.7109375" style="53" customWidth="1"/>
    <col min="6664" max="6664" width="15.5703125" style="53" customWidth="1"/>
    <col min="6665" max="6665" width="16.5703125" style="53" customWidth="1"/>
    <col min="6666" max="6912" width="9.28515625" style="53"/>
    <col min="6913" max="6913" width="27.5703125" style="53" customWidth="1"/>
    <col min="6914" max="6914" width="17" style="53" customWidth="1"/>
    <col min="6915" max="6915" width="20.28515625" style="53" customWidth="1"/>
    <col min="6916" max="6916" width="23.28515625" style="53" customWidth="1"/>
    <col min="6917" max="6917" width="29.5703125" style="53" customWidth="1"/>
    <col min="6918" max="6919" width="16.7109375" style="53" customWidth="1"/>
    <col min="6920" max="6920" width="15.5703125" style="53" customWidth="1"/>
    <col min="6921" max="6921" width="16.5703125" style="53" customWidth="1"/>
    <col min="6922" max="7168" width="9.28515625" style="53"/>
    <col min="7169" max="7169" width="27.5703125" style="53" customWidth="1"/>
    <col min="7170" max="7170" width="17" style="53" customWidth="1"/>
    <col min="7171" max="7171" width="20.28515625" style="53" customWidth="1"/>
    <col min="7172" max="7172" width="23.28515625" style="53" customWidth="1"/>
    <col min="7173" max="7173" width="29.5703125" style="53" customWidth="1"/>
    <col min="7174" max="7175" width="16.7109375" style="53" customWidth="1"/>
    <col min="7176" max="7176" width="15.5703125" style="53" customWidth="1"/>
    <col min="7177" max="7177" width="16.5703125" style="53" customWidth="1"/>
    <col min="7178" max="7424" width="9.28515625" style="53"/>
    <col min="7425" max="7425" width="27.5703125" style="53" customWidth="1"/>
    <col min="7426" max="7426" width="17" style="53" customWidth="1"/>
    <col min="7427" max="7427" width="20.28515625" style="53" customWidth="1"/>
    <col min="7428" max="7428" width="23.28515625" style="53" customWidth="1"/>
    <col min="7429" max="7429" width="29.5703125" style="53" customWidth="1"/>
    <col min="7430" max="7431" width="16.7109375" style="53" customWidth="1"/>
    <col min="7432" max="7432" width="15.5703125" style="53" customWidth="1"/>
    <col min="7433" max="7433" width="16.5703125" style="53" customWidth="1"/>
    <col min="7434" max="7680" width="9.28515625" style="53"/>
    <col min="7681" max="7681" width="27.5703125" style="53" customWidth="1"/>
    <col min="7682" max="7682" width="17" style="53" customWidth="1"/>
    <col min="7683" max="7683" width="20.28515625" style="53" customWidth="1"/>
    <col min="7684" max="7684" width="23.28515625" style="53" customWidth="1"/>
    <col min="7685" max="7685" width="29.5703125" style="53" customWidth="1"/>
    <col min="7686" max="7687" width="16.7109375" style="53" customWidth="1"/>
    <col min="7688" max="7688" width="15.5703125" style="53" customWidth="1"/>
    <col min="7689" max="7689" width="16.5703125" style="53" customWidth="1"/>
    <col min="7690" max="7936" width="9.28515625" style="53"/>
    <col min="7937" max="7937" width="27.5703125" style="53" customWidth="1"/>
    <col min="7938" max="7938" width="17" style="53" customWidth="1"/>
    <col min="7939" max="7939" width="20.28515625" style="53" customWidth="1"/>
    <col min="7940" max="7940" width="23.28515625" style="53" customWidth="1"/>
    <col min="7941" max="7941" width="29.5703125" style="53" customWidth="1"/>
    <col min="7942" max="7943" width="16.7109375" style="53" customWidth="1"/>
    <col min="7944" max="7944" width="15.5703125" style="53" customWidth="1"/>
    <col min="7945" max="7945" width="16.5703125" style="53" customWidth="1"/>
    <col min="7946" max="8192" width="9.28515625" style="53"/>
    <col min="8193" max="8193" width="27.5703125" style="53" customWidth="1"/>
    <col min="8194" max="8194" width="17" style="53" customWidth="1"/>
    <col min="8195" max="8195" width="20.28515625" style="53" customWidth="1"/>
    <col min="8196" max="8196" width="23.28515625" style="53" customWidth="1"/>
    <col min="8197" max="8197" width="29.5703125" style="53" customWidth="1"/>
    <col min="8198" max="8199" width="16.7109375" style="53" customWidth="1"/>
    <col min="8200" max="8200" width="15.5703125" style="53" customWidth="1"/>
    <col min="8201" max="8201" width="16.5703125" style="53" customWidth="1"/>
    <col min="8202" max="8448" width="9.28515625" style="53"/>
    <col min="8449" max="8449" width="27.5703125" style="53" customWidth="1"/>
    <col min="8450" max="8450" width="17" style="53" customWidth="1"/>
    <col min="8451" max="8451" width="20.28515625" style="53" customWidth="1"/>
    <col min="8452" max="8452" width="23.28515625" style="53" customWidth="1"/>
    <col min="8453" max="8453" width="29.5703125" style="53" customWidth="1"/>
    <col min="8454" max="8455" width="16.7109375" style="53" customWidth="1"/>
    <col min="8456" max="8456" width="15.5703125" style="53" customWidth="1"/>
    <col min="8457" max="8457" width="16.5703125" style="53" customWidth="1"/>
    <col min="8458" max="8704" width="9.28515625" style="53"/>
    <col min="8705" max="8705" width="27.5703125" style="53" customWidth="1"/>
    <col min="8706" max="8706" width="17" style="53" customWidth="1"/>
    <col min="8707" max="8707" width="20.28515625" style="53" customWidth="1"/>
    <col min="8708" max="8708" width="23.28515625" style="53" customWidth="1"/>
    <col min="8709" max="8709" width="29.5703125" style="53" customWidth="1"/>
    <col min="8710" max="8711" width="16.7109375" style="53" customWidth="1"/>
    <col min="8712" max="8712" width="15.5703125" style="53" customWidth="1"/>
    <col min="8713" max="8713" width="16.5703125" style="53" customWidth="1"/>
    <col min="8714" max="8960" width="9.28515625" style="53"/>
    <col min="8961" max="8961" width="27.5703125" style="53" customWidth="1"/>
    <col min="8962" max="8962" width="17" style="53" customWidth="1"/>
    <col min="8963" max="8963" width="20.28515625" style="53" customWidth="1"/>
    <col min="8964" max="8964" width="23.28515625" style="53" customWidth="1"/>
    <col min="8965" max="8965" width="29.5703125" style="53" customWidth="1"/>
    <col min="8966" max="8967" width="16.7109375" style="53" customWidth="1"/>
    <col min="8968" max="8968" width="15.5703125" style="53" customWidth="1"/>
    <col min="8969" max="8969" width="16.5703125" style="53" customWidth="1"/>
    <col min="8970" max="9216" width="9.28515625" style="53"/>
    <col min="9217" max="9217" width="27.5703125" style="53" customWidth="1"/>
    <col min="9218" max="9218" width="17" style="53" customWidth="1"/>
    <col min="9219" max="9219" width="20.28515625" style="53" customWidth="1"/>
    <col min="9220" max="9220" width="23.28515625" style="53" customWidth="1"/>
    <col min="9221" max="9221" width="29.5703125" style="53" customWidth="1"/>
    <col min="9222" max="9223" width="16.7109375" style="53" customWidth="1"/>
    <col min="9224" max="9224" width="15.5703125" style="53" customWidth="1"/>
    <col min="9225" max="9225" width="16.5703125" style="53" customWidth="1"/>
    <col min="9226" max="9472" width="9.28515625" style="53"/>
    <col min="9473" max="9473" width="27.5703125" style="53" customWidth="1"/>
    <col min="9474" max="9474" width="17" style="53" customWidth="1"/>
    <col min="9475" max="9475" width="20.28515625" style="53" customWidth="1"/>
    <col min="9476" max="9476" width="23.28515625" style="53" customWidth="1"/>
    <col min="9477" max="9477" width="29.5703125" style="53" customWidth="1"/>
    <col min="9478" max="9479" width="16.7109375" style="53" customWidth="1"/>
    <col min="9480" max="9480" width="15.5703125" style="53" customWidth="1"/>
    <col min="9481" max="9481" width="16.5703125" style="53" customWidth="1"/>
    <col min="9482" max="9728" width="9.28515625" style="53"/>
    <col min="9729" max="9729" width="27.5703125" style="53" customWidth="1"/>
    <col min="9730" max="9730" width="17" style="53" customWidth="1"/>
    <col min="9731" max="9731" width="20.28515625" style="53" customWidth="1"/>
    <col min="9732" max="9732" width="23.28515625" style="53" customWidth="1"/>
    <col min="9733" max="9733" width="29.5703125" style="53" customWidth="1"/>
    <col min="9734" max="9735" width="16.7109375" style="53" customWidth="1"/>
    <col min="9736" max="9736" width="15.5703125" style="53" customWidth="1"/>
    <col min="9737" max="9737" width="16.5703125" style="53" customWidth="1"/>
    <col min="9738" max="9984" width="9.28515625" style="53"/>
    <col min="9985" max="9985" width="27.5703125" style="53" customWidth="1"/>
    <col min="9986" max="9986" width="17" style="53" customWidth="1"/>
    <col min="9987" max="9987" width="20.28515625" style="53" customWidth="1"/>
    <col min="9988" max="9988" width="23.28515625" style="53" customWidth="1"/>
    <col min="9989" max="9989" width="29.5703125" style="53" customWidth="1"/>
    <col min="9990" max="9991" width="16.7109375" style="53" customWidth="1"/>
    <col min="9992" max="9992" width="15.5703125" style="53" customWidth="1"/>
    <col min="9993" max="9993" width="16.5703125" style="53" customWidth="1"/>
    <col min="9994" max="10240" width="9.28515625" style="53"/>
    <col min="10241" max="10241" width="27.5703125" style="53" customWidth="1"/>
    <col min="10242" max="10242" width="17" style="53" customWidth="1"/>
    <col min="10243" max="10243" width="20.28515625" style="53" customWidth="1"/>
    <col min="10244" max="10244" width="23.28515625" style="53" customWidth="1"/>
    <col min="10245" max="10245" width="29.5703125" style="53" customWidth="1"/>
    <col min="10246" max="10247" width="16.7109375" style="53" customWidth="1"/>
    <col min="10248" max="10248" width="15.5703125" style="53" customWidth="1"/>
    <col min="10249" max="10249" width="16.5703125" style="53" customWidth="1"/>
    <col min="10250" max="10496" width="9.28515625" style="53"/>
    <col min="10497" max="10497" width="27.5703125" style="53" customWidth="1"/>
    <col min="10498" max="10498" width="17" style="53" customWidth="1"/>
    <col min="10499" max="10499" width="20.28515625" style="53" customWidth="1"/>
    <col min="10500" max="10500" width="23.28515625" style="53" customWidth="1"/>
    <col min="10501" max="10501" width="29.5703125" style="53" customWidth="1"/>
    <col min="10502" max="10503" width="16.7109375" style="53" customWidth="1"/>
    <col min="10504" max="10504" width="15.5703125" style="53" customWidth="1"/>
    <col min="10505" max="10505" width="16.5703125" style="53" customWidth="1"/>
    <col min="10506" max="10752" width="9.28515625" style="53"/>
    <col min="10753" max="10753" width="27.5703125" style="53" customWidth="1"/>
    <col min="10754" max="10754" width="17" style="53" customWidth="1"/>
    <col min="10755" max="10755" width="20.28515625" style="53" customWidth="1"/>
    <col min="10756" max="10756" width="23.28515625" style="53" customWidth="1"/>
    <col min="10757" max="10757" width="29.5703125" style="53" customWidth="1"/>
    <col min="10758" max="10759" width="16.7109375" style="53" customWidth="1"/>
    <col min="10760" max="10760" width="15.5703125" style="53" customWidth="1"/>
    <col min="10761" max="10761" width="16.5703125" style="53" customWidth="1"/>
    <col min="10762" max="11008" width="9.28515625" style="53"/>
    <col min="11009" max="11009" width="27.5703125" style="53" customWidth="1"/>
    <col min="11010" max="11010" width="17" style="53" customWidth="1"/>
    <col min="11011" max="11011" width="20.28515625" style="53" customWidth="1"/>
    <col min="11012" max="11012" width="23.28515625" style="53" customWidth="1"/>
    <col min="11013" max="11013" width="29.5703125" style="53" customWidth="1"/>
    <col min="11014" max="11015" width="16.7109375" style="53" customWidth="1"/>
    <col min="11016" max="11016" width="15.5703125" style="53" customWidth="1"/>
    <col min="11017" max="11017" width="16.5703125" style="53" customWidth="1"/>
    <col min="11018" max="11264" width="9.28515625" style="53"/>
    <col min="11265" max="11265" width="27.5703125" style="53" customWidth="1"/>
    <col min="11266" max="11266" width="17" style="53" customWidth="1"/>
    <col min="11267" max="11267" width="20.28515625" style="53" customWidth="1"/>
    <col min="11268" max="11268" width="23.28515625" style="53" customWidth="1"/>
    <col min="11269" max="11269" width="29.5703125" style="53" customWidth="1"/>
    <col min="11270" max="11271" width="16.7109375" style="53" customWidth="1"/>
    <col min="11272" max="11272" width="15.5703125" style="53" customWidth="1"/>
    <col min="11273" max="11273" width="16.5703125" style="53" customWidth="1"/>
    <col min="11274" max="11520" width="9.28515625" style="53"/>
    <col min="11521" max="11521" width="27.5703125" style="53" customWidth="1"/>
    <col min="11522" max="11522" width="17" style="53" customWidth="1"/>
    <col min="11523" max="11523" width="20.28515625" style="53" customWidth="1"/>
    <col min="11524" max="11524" width="23.28515625" style="53" customWidth="1"/>
    <col min="11525" max="11525" width="29.5703125" style="53" customWidth="1"/>
    <col min="11526" max="11527" width="16.7109375" style="53" customWidth="1"/>
    <col min="11528" max="11528" width="15.5703125" style="53" customWidth="1"/>
    <col min="11529" max="11529" width="16.5703125" style="53" customWidth="1"/>
    <col min="11530" max="11776" width="9.28515625" style="53"/>
    <col min="11777" max="11777" width="27.5703125" style="53" customWidth="1"/>
    <col min="11778" max="11778" width="17" style="53" customWidth="1"/>
    <col min="11779" max="11779" width="20.28515625" style="53" customWidth="1"/>
    <col min="11780" max="11780" width="23.28515625" style="53" customWidth="1"/>
    <col min="11781" max="11781" width="29.5703125" style="53" customWidth="1"/>
    <col min="11782" max="11783" width="16.7109375" style="53" customWidth="1"/>
    <col min="11784" max="11784" width="15.5703125" style="53" customWidth="1"/>
    <col min="11785" max="11785" width="16.5703125" style="53" customWidth="1"/>
    <col min="11786" max="12032" width="9.28515625" style="53"/>
    <col min="12033" max="12033" width="27.5703125" style="53" customWidth="1"/>
    <col min="12034" max="12034" width="17" style="53" customWidth="1"/>
    <col min="12035" max="12035" width="20.28515625" style="53" customWidth="1"/>
    <col min="12036" max="12036" width="23.28515625" style="53" customWidth="1"/>
    <col min="12037" max="12037" width="29.5703125" style="53" customWidth="1"/>
    <col min="12038" max="12039" width="16.7109375" style="53" customWidth="1"/>
    <col min="12040" max="12040" width="15.5703125" style="53" customWidth="1"/>
    <col min="12041" max="12041" width="16.5703125" style="53" customWidth="1"/>
    <col min="12042" max="12288" width="9.28515625" style="53"/>
    <col min="12289" max="12289" width="27.5703125" style="53" customWidth="1"/>
    <col min="12290" max="12290" width="17" style="53" customWidth="1"/>
    <col min="12291" max="12291" width="20.28515625" style="53" customWidth="1"/>
    <col min="12292" max="12292" width="23.28515625" style="53" customWidth="1"/>
    <col min="12293" max="12293" width="29.5703125" style="53" customWidth="1"/>
    <col min="12294" max="12295" width="16.7109375" style="53" customWidth="1"/>
    <col min="12296" max="12296" width="15.5703125" style="53" customWidth="1"/>
    <col min="12297" max="12297" width="16.5703125" style="53" customWidth="1"/>
    <col min="12298" max="12544" width="9.28515625" style="53"/>
    <col min="12545" max="12545" width="27.5703125" style="53" customWidth="1"/>
    <col min="12546" max="12546" width="17" style="53" customWidth="1"/>
    <col min="12547" max="12547" width="20.28515625" style="53" customWidth="1"/>
    <col min="12548" max="12548" width="23.28515625" style="53" customWidth="1"/>
    <col min="12549" max="12549" width="29.5703125" style="53" customWidth="1"/>
    <col min="12550" max="12551" width="16.7109375" style="53" customWidth="1"/>
    <col min="12552" max="12552" width="15.5703125" style="53" customWidth="1"/>
    <col min="12553" max="12553" width="16.5703125" style="53" customWidth="1"/>
    <col min="12554" max="12800" width="9.28515625" style="53"/>
    <col min="12801" max="12801" width="27.5703125" style="53" customWidth="1"/>
    <col min="12802" max="12802" width="17" style="53" customWidth="1"/>
    <col min="12803" max="12803" width="20.28515625" style="53" customWidth="1"/>
    <col min="12804" max="12804" width="23.28515625" style="53" customWidth="1"/>
    <col min="12805" max="12805" width="29.5703125" style="53" customWidth="1"/>
    <col min="12806" max="12807" width="16.7109375" style="53" customWidth="1"/>
    <col min="12808" max="12808" width="15.5703125" style="53" customWidth="1"/>
    <col min="12809" max="12809" width="16.5703125" style="53" customWidth="1"/>
    <col min="12810" max="13056" width="9.28515625" style="53"/>
    <col min="13057" max="13057" width="27.5703125" style="53" customWidth="1"/>
    <col min="13058" max="13058" width="17" style="53" customWidth="1"/>
    <col min="13059" max="13059" width="20.28515625" style="53" customWidth="1"/>
    <col min="13060" max="13060" width="23.28515625" style="53" customWidth="1"/>
    <col min="13061" max="13061" width="29.5703125" style="53" customWidth="1"/>
    <col min="13062" max="13063" width="16.7109375" style="53" customWidth="1"/>
    <col min="13064" max="13064" width="15.5703125" style="53" customWidth="1"/>
    <col min="13065" max="13065" width="16.5703125" style="53" customWidth="1"/>
    <col min="13066" max="13312" width="9.28515625" style="53"/>
    <col min="13313" max="13313" width="27.5703125" style="53" customWidth="1"/>
    <col min="13314" max="13314" width="17" style="53" customWidth="1"/>
    <col min="13315" max="13315" width="20.28515625" style="53" customWidth="1"/>
    <col min="13316" max="13316" width="23.28515625" style="53" customWidth="1"/>
    <col min="13317" max="13317" width="29.5703125" style="53" customWidth="1"/>
    <col min="13318" max="13319" width="16.7109375" style="53" customWidth="1"/>
    <col min="13320" max="13320" width="15.5703125" style="53" customWidth="1"/>
    <col min="13321" max="13321" width="16.5703125" style="53" customWidth="1"/>
    <col min="13322" max="13568" width="9.28515625" style="53"/>
    <col min="13569" max="13569" width="27.5703125" style="53" customWidth="1"/>
    <col min="13570" max="13570" width="17" style="53" customWidth="1"/>
    <col min="13571" max="13571" width="20.28515625" style="53" customWidth="1"/>
    <col min="13572" max="13572" width="23.28515625" style="53" customWidth="1"/>
    <col min="13573" max="13573" width="29.5703125" style="53" customWidth="1"/>
    <col min="13574" max="13575" width="16.7109375" style="53" customWidth="1"/>
    <col min="13576" max="13576" width="15.5703125" style="53" customWidth="1"/>
    <col min="13577" max="13577" width="16.5703125" style="53" customWidth="1"/>
    <col min="13578" max="13824" width="9.28515625" style="53"/>
    <col min="13825" max="13825" width="27.5703125" style="53" customWidth="1"/>
    <col min="13826" max="13826" width="17" style="53" customWidth="1"/>
    <col min="13827" max="13827" width="20.28515625" style="53" customWidth="1"/>
    <col min="13828" max="13828" width="23.28515625" style="53" customWidth="1"/>
    <col min="13829" max="13829" width="29.5703125" style="53" customWidth="1"/>
    <col min="13830" max="13831" width="16.7109375" style="53" customWidth="1"/>
    <col min="13832" max="13832" width="15.5703125" style="53" customWidth="1"/>
    <col min="13833" max="13833" width="16.5703125" style="53" customWidth="1"/>
    <col min="13834" max="14080" width="9.28515625" style="53"/>
    <col min="14081" max="14081" width="27.5703125" style="53" customWidth="1"/>
    <col min="14082" max="14082" width="17" style="53" customWidth="1"/>
    <col min="14083" max="14083" width="20.28515625" style="53" customWidth="1"/>
    <col min="14084" max="14084" width="23.28515625" style="53" customWidth="1"/>
    <col min="14085" max="14085" width="29.5703125" style="53" customWidth="1"/>
    <col min="14086" max="14087" width="16.7109375" style="53" customWidth="1"/>
    <col min="14088" max="14088" width="15.5703125" style="53" customWidth="1"/>
    <col min="14089" max="14089" width="16.5703125" style="53" customWidth="1"/>
    <col min="14090" max="14336" width="9.28515625" style="53"/>
    <col min="14337" max="14337" width="27.5703125" style="53" customWidth="1"/>
    <col min="14338" max="14338" width="17" style="53" customWidth="1"/>
    <col min="14339" max="14339" width="20.28515625" style="53" customWidth="1"/>
    <col min="14340" max="14340" width="23.28515625" style="53" customWidth="1"/>
    <col min="14341" max="14341" width="29.5703125" style="53" customWidth="1"/>
    <col min="14342" max="14343" width="16.7109375" style="53" customWidth="1"/>
    <col min="14344" max="14344" width="15.5703125" style="53" customWidth="1"/>
    <col min="14345" max="14345" width="16.5703125" style="53" customWidth="1"/>
    <col min="14346" max="14592" width="9.28515625" style="53"/>
    <col min="14593" max="14593" width="27.5703125" style="53" customWidth="1"/>
    <col min="14594" max="14594" width="17" style="53" customWidth="1"/>
    <col min="14595" max="14595" width="20.28515625" style="53" customWidth="1"/>
    <col min="14596" max="14596" width="23.28515625" style="53" customWidth="1"/>
    <col min="14597" max="14597" width="29.5703125" style="53" customWidth="1"/>
    <col min="14598" max="14599" width="16.7109375" style="53" customWidth="1"/>
    <col min="14600" max="14600" width="15.5703125" style="53" customWidth="1"/>
    <col min="14601" max="14601" width="16.5703125" style="53" customWidth="1"/>
    <col min="14602" max="14848" width="9.28515625" style="53"/>
    <col min="14849" max="14849" width="27.5703125" style="53" customWidth="1"/>
    <col min="14850" max="14850" width="17" style="53" customWidth="1"/>
    <col min="14851" max="14851" width="20.28515625" style="53" customWidth="1"/>
    <col min="14852" max="14852" width="23.28515625" style="53" customWidth="1"/>
    <col min="14853" max="14853" width="29.5703125" style="53" customWidth="1"/>
    <col min="14854" max="14855" width="16.7109375" style="53" customWidth="1"/>
    <col min="14856" max="14856" width="15.5703125" style="53" customWidth="1"/>
    <col min="14857" max="14857" width="16.5703125" style="53" customWidth="1"/>
    <col min="14858" max="15104" width="9.28515625" style="53"/>
    <col min="15105" max="15105" width="27.5703125" style="53" customWidth="1"/>
    <col min="15106" max="15106" width="17" style="53" customWidth="1"/>
    <col min="15107" max="15107" width="20.28515625" style="53" customWidth="1"/>
    <col min="15108" max="15108" width="23.28515625" style="53" customWidth="1"/>
    <col min="15109" max="15109" width="29.5703125" style="53" customWidth="1"/>
    <col min="15110" max="15111" width="16.7109375" style="53" customWidth="1"/>
    <col min="15112" max="15112" width="15.5703125" style="53" customWidth="1"/>
    <col min="15113" max="15113" width="16.5703125" style="53" customWidth="1"/>
    <col min="15114" max="15360" width="9.28515625" style="53"/>
    <col min="15361" max="15361" width="27.5703125" style="53" customWidth="1"/>
    <col min="15362" max="15362" width="17" style="53" customWidth="1"/>
    <col min="15363" max="15363" width="20.28515625" style="53" customWidth="1"/>
    <col min="15364" max="15364" width="23.28515625" style="53" customWidth="1"/>
    <col min="15365" max="15365" width="29.5703125" style="53" customWidth="1"/>
    <col min="15366" max="15367" width="16.7109375" style="53" customWidth="1"/>
    <col min="15368" max="15368" width="15.5703125" style="53" customWidth="1"/>
    <col min="15369" max="15369" width="16.5703125" style="53" customWidth="1"/>
    <col min="15370" max="15616" width="9.28515625" style="53"/>
    <col min="15617" max="15617" width="27.5703125" style="53" customWidth="1"/>
    <col min="15618" max="15618" width="17" style="53" customWidth="1"/>
    <col min="15619" max="15619" width="20.28515625" style="53" customWidth="1"/>
    <col min="15620" max="15620" width="23.28515625" style="53" customWidth="1"/>
    <col min="15621" max="15621" width="29.5703125" style="53" customWidth="1"/>
    <col min="15622" max="15623" width="16.7109375" style="53" customWidth="1"/>
    <col min="15624" max="15624" width="15.5703125" style="53" customWidth="1"/>
    <col min="15625" max="15625" width="16.5703125" style="53" customWidth="1"/>
    <col min="15626" max="15872" width="9.28515625" style="53"/>
    <col min="15873" max="15873" width="27.5703125" style="53" customWidth="1"/>
    <col min="15874" max="15874" width="17" style="53" customWidth="1"/>
    <col min="15875" max="15875" width="20.28515625" style="53" customWidth="1"/>
    <col min="15876" max="15876" width="23.28515625" style="53" customWidth="1"/>
    <col min="15877" max="15877" width="29.5703125" style="53" customWidth="1"/>
    <col min="15878" max="15879" width="16.7109375" style="53" customWidth="1"/>
    <col min="15880" max="15880" width="15.5703125" style="53" customWidth="1"/>
    <col min="15881" max="15881" width="16.5703125" style="53" customWidth="1"/>
    <col min="15882" max="16128" width="9.28515625" style="53"/>
    <col min="16129" max="16129" width="27.5703125" style="53" customWidth="1"/>
    <col min="16130" max="16130" width="17" style="53" customWidth="1"/>
    <col min="16131" max="16131" width="20.28515625" style="53" customWidth="1"/>
    <col min="16132" max="16132" width="23.28515625" style="53" customWidth="1"/>
    <col min="16133" max="16133" width="29.5703125" style="53" customWidth="1"/>
    <col min="16134" max="16135" width="16.7109375" style="53" customWidth="1"/>
    <col min="16136" max="16136" width="15.5703125" style="53" customWidth="1"/>
    <col min="16137" max="16137" width="16.5703125" style="53" customWidth="1"/>
    <col min="16138" max="16384" width="9.28515625" style="53"/>
  </cols>
  <sheetData>
    <row r="1" spans="1:9">
      <c r="A1" s="61" t="s">
        <v>279</v>
      </c>
      <c r="B1" s="62" t="s">
        <v>280</v>
      </c>
      <c r="C1" s="61" t="s">
        <v>281</v>
      </c>
      <c r="D1" s="61" t="s">
        <v>282</v>
      </c>
      <c r="E1" s="61" t="s">
        <v>283</v>
      </c>
      <c r="F1" s="61" t="s">
        <v>284</v>
      </c>
      <c r="G1" s="61" t="s">
        <v>285</v>
      </c>
      <c r="H1" s="61" t="s">
        <v>279</v>
      </c>
      <c r="I1" s="63" t="s">
        <v>286</v>
      </c>
    </row>
    <row r="2" spans="1:9">
      <c r="A2" s="56" t="s">
        <v>312</v>
      </c>
      <c r="B2" s="66">
        <v>40724</v>
      </c>
      <c r="C2" s="56" t="s">
        <v>313</v>
      </c>
      <c r="D2" s="56" t="s">
        <v>314</v>
      </c>
      <c r="E2" s="56" t="s">
        <v>315</v>
      </c>
      <c r="F2" s="56" t="s">
        <v>292</v>
      </c>
      <c r="G2" s="56" t="s">
        <v>316</v>
      </c>
      <c r="H2" s="56" t="s">
        <v>312</v>
      </c>
      <c r="I2" s="79">
        <v>30017.546200000001</v>
      </c>
    </row>
    <row r="3" spans="1:9">
      <c r="A3" s="56" t="s">
        <v>268</v>
      </c>
      <c r="B3" s="66">
        <v>42712</v>
      </c>
      <c r="C3" s="56" t="s">
        <v>321</v>
      </c>
      <c r="D3" s="56" t="s">
        <v>322</v>
      </c>
      <c r="E3" s="56" t="s">
        <v>262</v>
      </c>
      <c r="F3" s="56" t="s">
        <v>292</v>
      </c>
      <c r="G3" s="56" t="s">
        <v>316</v>
      </c>
      <c r="H3" s="56" t="s">
        <v>268</v>
      </c>
      <c r="I3" s="79">
        <v>572365.75</v>
      </c>
    </row>
    <row r="4" spans="1:9">
      <c r="A4" s="56" t="s">
        <v>312</v>
      </c>
      <c r="B4" s="66">
        <v>43388</v>
      </c>
      <c r="C4" s="56" t="s">
        <v>321</v>
      </c>
      <c r="D4" s="56" t="s">
        <v>324</v>
      </c>
      <c r="E4" s="56" t="s">
        <v>325</v>
      </c>
      <c r="F4" s="56" t="s">
        <v>292</v>
      </c>
      <c r="G4" s="56" t="s">
        <v>316</v>
      </c>
      <c r="H4" s="56" t="s">
        <v>312</v>
      </c>
      <c r="I4" s="79">
        <v>332400.25</v>
      </c>
    </row>
    <row r="5" spans="1:9">
      <c r="A5" s="56" t="s">
        <v>328</v>
      </c>
      <c r="B5" s="66">
        <v>44007</v>
      </c>
      <c r="C5" s="56" t="s">
        <v>328</v>
      </c>
      <c r="D5" s="56" t="s">
        <v>321</v>
      </c>
      <c r="E5" s="56" t="s">
        <v>265</v>
      </c>
      <c r="F5" s="56" t="s">
        <v>329</v>
      </c>
      <c r="G5" s="56" t="s">
        <v>330</v>
      </c>
      <c r="H5" s="56" t="s">
        <v>328</v>
      </c>
      <c r="I5" s="79">
        <v>799935.4</v>
      </c>
    </row>
    <row r="6" spans="1:9">
      <c r="A6" s="56" t="s">
        <v>312</v>
      </c>
      <c r="B6" s="66">
        <v>44203</v>
      </c>
      <c r="C6" s="56" t="s">
        <v>321</v>
      </c>
      <c r="D6" s="56" t="s">
        <v>331</v>
      </c>
      <c r="E6" s="56" t="s">
        <v>258</v>
      </c>
      <c r="F6" s="56" t="s">
        <v>292</v>
      </c>
      <c r="G6" s="56" t="s">
        <v>316</v>
      </c>
      <c r="H6" s="56" t="s">
        <v>312</v>
      </c>
      <c r="I6" s="79">
        <v>410413.6</v>
      </c>
    </row>
    <row r="7" spans="1:9">
      <c r="A7" s="56" t="s">
        <v>312</v>
      </c>
      <c r="B7" s="66">
        <v>44203</v>
      </c>
      <c r="C7" s="56" t="s">
        <v>321</v>
      </c>
      <c r="D7" s="56" t="s">
        <v>331</v>
      </c>
      <c r="E7" s="56" t="s">
        <v>258</v>
      </c>
      <c r="F7" s="56" t="s">
        <v>292</v>
      </c>
      <c r="G7" s="56" t="s">
        <v>316</v>
      </c>
      <c r="H7" s="56" t="s">
        <v>312</v>
      </c>
      <c r="I7" s="79">
        <v>410413.6</v>
      </c>
    </row>
    <row r="8" spans="1:9">
      <c r="A8" s="56" t="s">
        <v>268</v>
      </c>
      <c r="B8" s="66">
        <v>44609</v>
      </c>
      <c r="C8" s="56" t="s">
        <v>321</v>
      </c>
      <c r="D8" s="56" t="s">
        <v>322</v>
      </c>
      <c r="E8" s="56" t="s">
        <v>269</v>
      </c>
      <c r="F8" s="56" t="s">
        <v>292</v>
      </c>
      <c r="G8" s="56" t="s">
        <v>316</v>
      </c>
      <c r="H8" s="56" t="s">
        <v>268</v>
      </c>
      <c r="I8" s="79">
        <v>710379.29</v>
      </c>
    </row>
    <row r="9" spans="1:9">
      <c r="A9" s="56" t="s">
        <v>312</v>
      </c>
      <c r="B9" s="66">
        <v>44203</v>
      </c>
      <c r="C9" s="56" t="s">
        <v>321</v>
      </c>
      <c r="D9" s="56" t="s">
        <v>331</v>
      </c>
      <c r="E9" s="56" t="s">
        <v>336</v>
      </c>
      <c r="F9" s="56" t="s">
        <v>292</v>
      </c>
      <c r="G9" s="56" t="s">
        <v>316</v>
      </c>
      <c r="H9" s="56" t="s">
        <v>312</v>
      </c>
      <c r="I9" s="79">
        <v>429971.6</v>
      </c>
    </row>
    <row r="10" spans="1:9">
      <c r="A10" s="56" t="s">
        <v>337</v>
      </c>
      <c r="B10" s="66">
        <v>41907</v>
      </c>
      <c r="C10" s="56" t="s">
        <v>321</v>
      </c>
      <c r="D10" s="56" t="s">
        <v>338</v>
      </c>
      <c r="E10" s="56" t="s">
        <v>339</v>
      </c>
      <c r="F10" s="56" t="s">
        <v>292</v>
      </c>
      <c r="G10" s="56" t="s">
        <v>316</v>
      </c>
      <c r="H10" s="56" t="s">
        <v>337</v>
      </c>
      <c r="I10" s="79">
        <v>399913.69</v>
      </c>
    </row>
    <row r="11" spans="1:9">
      <c r="A11" s="56" t="s">
        <v>312</v>
      </c>
      <c r="B11" s="66">
        <v>43388</v>
      </c>
      <c r="C11" s="56" t="s">
        <v>321</v>
      </c>
      <c r="D11" s="56" t="s">
        <v>331</v>
      </c>
      <c r="E11" s="56" t="s">
        <v>341</v>
      </c>
      <c r="F11" s="56" t="s">
        <v>292</v>
      </c>
      <c r="G11" s="56" t="s">
        <v>316</v>
      </c>
      <c r="H11" s="56" t="s">
        <v>312</v>
      </c>
      <c r="I11" s="79">
        <v>392104.14</v>
      </c>
    </row>
    <row r="12" spans="1:9">
      <c r="A12" s="56" t="s">
        <v>268</v>
      </c>
      <c r="B12" s="66">
        <v>43640</v>
      </c>
      <c r="C12" s="56" t="s">
        <v>321</v>
      </c>
      <c r="D12" s="56" t="s">
        <v>346</v>
      </c>
      <c r="E12" s="56" t="s">
        <v>347</v>
      </c>
      <c r="F12" s="56" t="s">
        <v>292</v>
      </c>
      <c r="G12" s="56" t="s">
        <v>316</v>
      </c>
      <c r="H12" s="56" t="s">
        <v>268</v>
      </c>
      <c r="I12" s="79">
        <v>287855.26</v>
      </c>
    </row>
    <row r="13" spans="1:9">
      <c r="A13" s="56"/>
      <c r="B13" s="66" t="s">
        <v>350</v>
      </c>
      <c r="C13" s="56" t="s">
        <v>321</v>
      </c>
      <c r="D13" s="56" t="s">
        <v>351</v>
      </c>
      <c r="E13" s="56" t="s">
        <v>352</v>
      </c>
      <c r="F13" s="56"/>
      <c r="G13" s="56"/>
      <c r="H13" s="56"/>
      <c r="I13" s="79">
        <v>269899.9975</v>
      </c>
    </row>
    <row r="14" spans="1:9">
      <c r="A14" s="56"/>
      <c r="B14" s="66" t="s">
        <v>353</v>
      </c>
      <c r="C14" s="56" t="s">
        <v>313</v>
      </c>
      <c r="D14" s="56" t="s">
        <v>277</v>
      </c>
      <c r="E14" s="56" t="s">
        <v>278</v>
      </c>
      <c r="F14" s="56" t="s">
        <v>354</v>
      </c>
      <c r="G14" s="56" t="s">
        <v>316</v>
      </c>
      <c r="H14" s="56" t="s">
        <v>268</v>
      </c>
      <c r="I14" s="79">
        <v>841181.67</v>
      </c>
    </row>
    <row r="15" spans="1:9">
      <c r="I15" s="80">
        <f>SUM(I2:I14)</f>
        <v>5886851.7936999993</v>
      </c>
    </row>
  </sheetData>
  <sheetProtection formatCells="0" formatColumns="0" formatRows="0" insertColumns="0" insertRows="0" insertHyperlinks="0" deleteColumns="0" deleteRows="0" sort="0" autoFilter="0" pivotTables="0"/>
  <pageMargins left="0.69999998807907104" right="0.69999998807907104" top="0.75" bottom="0.75" header="0.30000001192092896" footer="0.30000001192092896"/>
  <pageSetup errors="blank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51"/>
  </sheetPr>
  <dimension ref="A1:L45"/>
  <sheetViews>
    <sheetView topLeftCell="B1" zoomScaleNormal="100" workbookViewId="0">
      <selection activeCell="E47" sqref="E47"/>
    </sheetView>
  </sheetViews>
  <sheetFormatPr defaultColWidth="9.28515625" defaultRowHeight="12.75"/>
  <cols>
    <col min="1" max="1" width="23.42578125" style="53" customWidth="1"/>
    <col min="2" max="2" width="12.7109375" style="53" customWidth="1"/>
    <col min="3" max="3" width="17.28515625" style="53" customWidth="1"/>
    <col min="4" max="4" width="18.7109375" style="53" customWidth="1"/>
    <col min="5" max="5" width="20.5703125" style="53" customWidth="1"/>
    <col min="6" max="6" width="19" style="53" customWidth="1"/>
    <col min="7" max="7" width="16.42578125" style="53" customWidth="1"/>
    <col min="8" max="8" width="19.42578125" style="53" customWidth="1"/>
    <col min="9" max="9" width="15.7109375" style="53" customWidth="1"/>
    <col min="10" max="10" width="8.28515625" style="53" customWidth="1"/>
    <col min="11" max="256" width="9.28515625" style="53"/>
    <col min="257" max="257" width="23.42578125" style="53" customWidth="1"/>
    <col min="258" max="258" width="12.7109375" style="53" customWidth="1"/>
    <col min="259" max="259" width="17.28515625" style="53" customWidth="1"/>
    <col min="260" max="260" width="18.7109375" style="53" customWidth="1"/>
    <col min="261" max="261" width="20.5703125" style="53" customWidth="1"/>
    <col min="262" max="262" width="19" style="53" customWidth="1"/>
    <col min="263" max="263" width="16.42578125" style="53" customWidth="1"/>
    <col min="264" max="264" width="19.42578125" style="53" customWidth="1"/>
    <col min="265" max="265" width="15.7109375" style="53" customWidth="1"/>
    <col min="266" max="266" width="8.28515625" style="53" customWidth="1"/>
    <col min="267" max="512" width="9.28515625" style="53"/>
    <col min="513" max="513" width="23.42578125" style="53" customWidth="1"/>
    <col min="514" max="514" width="12.7109375" style="53" customWidth="1"/>
    <col min="515" max="515" width="17.28515625" style="53" customWidth="1"/>
    <col min="516" max="516" width="18.7109375" style="53" customWidth="1"/>
    <col min="517" max="517" width="20.5703125" style="53" customWidth="1"/>
    <col min="518" max="518" width="19" style="53" customWidth="1"/>
    <col min="519" max="519" width="16.42578125" style="53" customWidth="1"/>
    <col min="520" max="520" width="19.42578125" style="53" customWidth="1"/>
    <col min="521" max="521" width="15.7109375" style="53" customWidth="1"/>
    <col min="522" max="522" width="8.28515625" style="53" customWidth="1"/>
    <col min="523" max="768" width="9.28515625" style="53"/>
    <col min="769" max="769" width="23.42578125" style="53" customWidth="1"/>
    <col min="770" max="770" width="12.7109375" style="53" customWidth="1"/>
    <col min="771" max="771" width="17.28515625" style="53" customWidth="1"/>
    <col min="772" max="772" width="18.7109375" style="53" customWidth="1"/>
    <col min="773" max="773" width="20.5703125" style="53" customWidth="1"/>
    <col min="774" max="774" width="19" style="53" customWidth="1"/>
    <col min="775" max="775" width="16.42578125" style="53" customWidth="1"/>
    <col min="776" max="776" width="19.42578125" style="53" customWidth="1"/>
    <col min="777" max="777" width="15.7109375" style="53" customWidth="1"/>
    <col min="778" max="778" width="8.28515625" style="53" customWidth="1"/>
    <col min="779" max="1024" width="9.28515625" style="53"/>
    <col min="1025" max="1025" width="23.42578125" style="53" customWidth="1"/>
    <col min="1026" max="1026" width="12.7109375" style="53" customWidth="1"/>
    <col min="1027" max="1027" width="17.28515625" style="53" customWidth="1"/>
    <col min="1028" max="1028" width="18.7109375" style="53" customWidth="1"/>
    <col min="1029" max="1029" width="20.5703125" style="53" customWidth="1"/>
    <col min="1030" max="1030" width="19" style="53" customWidth="1"/>
    <col min="1031" max="1031" width="16.42578125" style="53" customWidth="1"/>
    <col min="1032" max="1032" width="19.42578125" style="53" customWidth="1"/>
    <col min="1033" max="1033" width="15.7109375" style="53" customWidth="1"/>
    <col min="1034" max="1034" width="8.28515625" style="53" customWidth="1"/>
    <col min="1035" max="1280" width="9.28515625" style="53"/>
    <col min="1281" max="1281" width="23.42578125" style="53" customWidth="1"/>
    <col min="1282" max="1282" width="12.7109375" style="53" customWidth="1"/>
    <col min="1283" max="1283" width="17.28515625" style="53" customWidth="1"/>
    <col min="1284" max="1284" width="18.7109375" style="53" customWidth="1"/>
    <col min="1285" max="1285" width="20.5703125" style="53" customWidth="1"/>
    <col min="1286" max="1286" width="19" style="53" customWidth="1"/>
    <col min="1287" max="1287" width="16.42578125" style="53" customWidth="1"/>
    <col min="1288" max="1288" width="19.42578125" style="53" customWidth="1"/>
    <col min="1289" max="1289" width="15.7109375" style="53" customWidth="1"/>
    <col min="1290" max="1290" width="8.28515625" style="53" customWidth="1"/>
    <col min="1291" max="1536" width="9.28515625" style="53"/>
    <col min="1537" max="1537" width="23.42578125" style="53" customWidth="1"/>
    <col min="1538" max="1538" width="12.7109375" style="53" customWidth="1"/>
    <col min="1539" max="1539" width="17.28515625" style="53" customWidth="1"/>
    <col min="1540" max="1540" width="18.7109375" style="53" customWidth="1"/>
    <col min="1541" max="1541" width="20.5703125" style="53" customWidth="1"/>
    <col min="1542" max="1542" width="19" style="53" customWidth="1"/>
    <col min="1543" max="1543" width="16.42578125" style="53" customWidth="1"/>
    <col min="1544" max="1544" width="19.42578125" style="53" customWidth="1"/>
    <col min="1545" max="1545" width="15.7109375" style="53" customWidth="1"/>
    <col min="1546" max="1546" width="8.28515625" style="53" customWidth="1"/>
    <col min="1547" max="1792" width="9.28515625" style="53"/>
    <col min="1793" max="1793" width="23.42578125" style="53" customWidth="1"/>
    <col min="1794" max="1794" width="12.7109375" style="53" customWidth="1"/>
    <col min="1795" max="1795" width="17.28515625" style="53" customWidth="1"/>
    <col min="1796" max="1796" width="18.7109375" style="53" customWidth="1"/>
    <col min="1797" max="1797" width="20.5703125" style="53" customWidth="1"/>
    <col min="1798" max="1798" width="19" style="53" customWidth="1"/>
    <col min="1799" max="1799" width="16.42578125" style="53" customWidth="1"/>
    <col min="1800" max="1800" width="19.42578125" style="53" customWidth="1"/>
    <col min="1801" max="1801" width="15.7109375" style="53" customWidth="1"/>
    <col min="1802" max="1802" width="8.28515625" style="53" customWidth="1"/>
    <col min="1803" max="2048" width="9.28515625" style="53"/>
    <col min="2049" max="2049" width="23.42578125" style="53" customWidth="1"/>
    <col min="2050" max="2050" width="12.7109375" style="53" customWidth="1"/>
    <col min="2051" max="2051" width="17.28515625" style="53" customWidth="1"/>
    <col min="2052" max="2052" width="18.7109375" style="53" customWidth="1"/>
    <col min="2053" max="2053" width="20.5703125" style="53" customWidth="1"/>
    <col min="2054" max="2054" width="19" style="53" customWidth="1"/>
    <col min="2055" max="2055" width="16.42578125" style="53" customWidth="1"/>
    <col min="2056" max="2056" width="19.42578125" style="53" customWidth="1"/>
    <col min="2057" max="2057" width="15.7109375" style="53" customWidth="1"/>
    <col min="2058" max="2058" width="8.28515625" style="53" customWidth="1"/>
    <col min="2059" max="2304" width="9.28515625" style="53"/>
    <col min="2305" max="2305" width="23.42578125" style="53" customWidth="1"/>
    <col min="2306" max="2306" width="12.7109375" style="53" customWidth="1"/>
    <col min="2307" max="2307" width="17.28515625" style="53" customWidth="1"/>
    <col min="2308" max="2308" width="18.7109375" style="53" customWidth="1"/>
    <col min="2309" max="2309" width="20.5703125" style="53" customWidth="1"/>
    <col min="2310" max="2310" width="19" style="53" customWidth="1"/>
    <col min="2311" max="2311" width="16.42578125" style="53" customWidth="1"/>
    <col min="2312" max="2312" width="19.42578125" style="53" customWidth="1"/>
    <col min="2313" max="2313" width="15.7109375" style="53" customWidth="1"/>
    <col min="2314" max="2314" width="8.28515625" style="53" customWidth="1"/>
    <col min="2315" max="2560" width="9.28515625" style="53"/>
    <col min="2561" max="2561" width="23.42578125" style="53" customWidth="1"/>
    <col min="2562" max="2562" width="12.7109375" style="53" customWidth="1"/>
    <col min="2563" max="2563" width="17.28515625" style="53" customWidth="1"/>
    <col min="2564" max="2564" width="18.7109375" style="53" customWidth="1"/>
    <col min="2565" max="2565" width="20.5703125" style="53" customWidth="1"/>
    <col min="2566" max="2566" width="19" style="53" customWidth="1"/>
    <col min="2567" max="2567" width="16.42578125" style="53" customWidth="1"/>
    <col min="2568" max="2568" width="19.42578125" style="53" customWidth="1"/>
    <col min="2569" max="2569" width="15.7109375" style="53" customWidth="1"/>
    <col min="2570" max="2570" width="8.28515625" style="53" customWidth="1"/>
    <col min="2571" max="2816" width="9.28515625" style="53"/>
    <col min="2817" max="2817" width="23.42578125" style="53" customWidth="1"/>
    <col min="2818" max="2818" width="12.7109375" style="53" customWidth="1"/>
    <col min="2819" max="2819" width="17.28515625" style="53" customWidth="1"/>
    <col min="2820" max="2820" width="18.7109375" style="53" customWidth="1"/>
    <col min="2821" max="2821" width="20.5703125" style="53" customWidth="1"/>
    <col min="2822" max="2822" width="19" style="53" customWidth="1"/>
    <col min="2823" max="2823" width="16.42578125" style="53" customWidth="1"/>
    <col min="2824" max="2824" width="19.42578125" style="53" customWidth="1"/>
    <col min="2825" max="2825" width="15.7109375" style="53" customWidth="1"/>
    <col min="2826" max="2826" width="8.28515625" style="53" customWidth="1"/>
    <col min="2827" max="3072" width="9.28515625" style="53"/>
    <col min="3073" max="3073" width="23.42578125" style="53" customWidth="1"/>
    <col min="3074" max="3074" width="12.7109375" style="53" customWidth="1"/>
    <col min="3075" max="3075" width="17.28515625" style="53" customWidth="1"/>
    <col min="3076" max="3076" width="18.7109375" style="53" customWidth="1"/>
    <col min="3077" max="3077" width="20.5703125" style="53" customWidth="1"/>
    <col min="3078" max="3078" width="19" style="53" customWidth="1"/>
    <col min="3079" max="3079" width="16.42578125" style="53" customWidth="1"/>
    <col min="3080" max="3080" width="19.42578125" style="53" customWidth="1"/>
    <col min="3081" max="3081" width="15.7109375" style="53" customWidth="1"/>
    <col min="3082" max="3082" width="8.28515625" style="53" customWidth="1"/>
    <col min="3083" max="3328" width="9.28515625" style="53"/>
    <col min="3329" max="3329" width="23.42578125" style="53" customWidth="1"/>
    <col min="3330" max="3330" width="12.7109375" style="53" customWidth="1"/>
    <col min="3331" max="3331" width="17.28515625" style="53" customWidth="1"/>
    <col min="3332" max="3332" width="18.7109375" style="53" customWidth="1"/>
    <col min="3333" max="3333" width="20.5703125" style="53" customWidth="1"/>
    <col min="3334" max="3334" width="19" style="53" customWidth="1"/>
    <col min="3335" max="3335" width="16.42578125" style="53" customWidth="1"/>
    <col min="3336" max="3336" width="19.42578125" style="53" customWidth="1"/>
    <col min="3337" max="3337" width="15.7109375" style="53" customWidth="1"/>
    <col min="3338" max="3338" width="8.28515625" style="53" customWidth="1"/>
    <col min="3339" max="3584" width="9.28515625" style="53"/>
    <col min="3585" max="3585" width="23.42578125" style="53" customWidth="1"/>
    <col min="3586" max="3586" width="12.7109375" style="53" customWidth="1"/>
    <col min="3587" max="3587" width="17.28515625" style="53" customWidth="1"/>
    <col min="3588" max="3588" width="18.7109375" style="53" customWidth="1"/>
    <col min="3589" max="3589" width="20.5703125" style="53" customWidth="1"/>
    <col min="3590" max="3590" width="19" style="53" customWidth="1"/>
    <col min="3591" max="3591" width="16.42578125" style="53" customWidth="1"/>
    <col min="3592" max="3592" width="19.42578125" style="53" customWidth="1"/>
    <col min="3593" max="3593" width="15.7109375" style="53" customWidth="1"/>
    <col min="3594" max="3594" width="8.28515625" style="53" customWidth="1"/>
    <col min="3595" max="3840" width="9.28515625" style="53"/>
    <col min="3841" max="3841" width="23.42578125" style="53" customWidth="1"/>
    <col min="3842" max="3842" width="12.7109375" style="53" customWidth="1"/>
    <col min="3843" max="3843" width="17.28515625" style="53" customWidth="1"/>
    <col min="3844" max="3844" width="18.7109375" style="53" customWidth="1"/>
    <col min="3845" max="3845" width="20.5703125" style="53" customWidth="1"/>
    <col min="3846" max="3846" width="19" style="53" customWidth="1"/>
    <col min="3847" max="3847" width="16.42578125" style="53" customWidth="1"/>
    <col min="3848" max="3848" width="19.42578125" style="53" customWidth="1"/>
    <col min="3849" max="3849" width="15.7109375" style="53" customWidth="1"/>
    <col min="3850" max="3850" width="8.28515625" style="53" customWidth="1"/>
    <col min="3851" max="4096" width="9.28515625" style="53"/>
    <col min="4097" max="4097" width="23.42578125" style="53" customWidth="1"/>
    <col min="4098" max="4098" width="12.7109375" style="53" customWidth="1"/>
    <col min="4099" max="4099" width="17.28515625" style="53" customWidth="1"/>
    <col min="4100" max="4100" width="18.7109375" style="53" customWidth="1"/>
    <col min="4101" max="4101" width="20.5703125" style="53" customWidth="1"/>
    <col min="4102" max="4102" width="19" style="53" customWidth="1"/>
    <col min="4103" max="4103" width="16.42578125" style="53" customWidth="1"/>
    <col min="4104" max="4104" width="19.42578125" style="53" customWidth="1"/>
    <col min="4105" max="4105" width="15.7109375" style="53" customWidth="1"/>
    <col min="4106" max="4106" width="8.28515625" style="53" customWidth="1"/>
    <col min="4107" max="4352" width="9.28515625" style="53"/>
    <col min="4353" max="4353" width="23.42578125" style="53" customWidth="1"/>
    <col min="4354" max="4354" width="12.7109375" style="53" customWidth="1"/>
    <col min="4355" max="4355" width="17.28515625" style="53" customWidth="1"/>
    <col min="4356" max="4356" width="18.7109375" style="53" customWidth="1"/>
    <col min="4357" max="4357" width="20.5703125" style="53" customWidth="1"/>
    <col min="4358" max="4358" width="19" style="53" customWidth="1"/>
    <col min="4359" max="4359" width="16.42578125" style="53" customWidth="1"/>
    <col min="4360" max="4360" width="19.42578125" style="53" customWidth="1"/>
    <col min="4361" max="4361" width="15.7109375" style="53" customWidth="1"/>
    <col min="4362" max="4362" width="8.28515625" style="53" customWidth="1"/>
    <col min="4363" max="4608" width="9.28515625" style="53"/>
    <col min="4609" max="4609" width="23.42578125" style="53" customWidth="1"/>
    <col min="4610" max="4610" width="12.7109375" style="53" customWidth="1"/>
    <col min="4611" max="4611" width="17.28515625" style="53" customWidth="1"/>
    <col min="4612" max="4612" width="18.7109375" style="53" customWidth="1"/>
    <col min="4613" max="4613" width="20.5703125" style="53" customWidth="1"/>
    <col min="4614" max="4614" width="19" style="53" customWidth="1"/>
    <col min="4615" max="4615" width="16.42578125" style="53" customWidth="1"/>
    <col min="4616" max="4616" width="19.42578125" style="53" customWidth="1"/>
    <col min="4617" max="4617" width="15.7109375" style="53" customWidth="1"/>
    <col min="4618" max="4618" width="8.28515625" style="53" customWidth="1"/>
    <col min="4619" max="4864" width="9.28515625" style="53"/>
    <col min="4865" max="4865" width="23.42578125" style="53" customWidth="1"/>
    <col min="4866" max="4866" width="12.7109375" style="53" customWidth="1"/>
    <col min="4867" max="4867" width="17.28515625" style="53" customWidth="1"/>
    <col min="4868" max="4868" width="18.7109375" style="53" customWidth="1"/>
    <col min="4869" max="4869" width="20.5703125" style="53" customWidth="1"/>
    <col min="4870" max="4870" width="19" style="53" customWidth="1"/>
    <col min="4871" max="4871" width="16.42578125" style="53" customWidth="1"/>
    <col min="4872" max="4872" width="19.42578125" style="53" customWidth="1"/>
    <col min="4873" max="4873" width="15.7109375" style="53" customWidth="1"/>
    <col min="4874" max="4874" width="8.28515625" style="53" customWidth="1"/>
    <col min="4875" max="5120" width="9.28515625" style="53"/>
    <col min="5121" max="5121" width="23.42578125" style="53" customWidth="1"/>
    <col min="5122" max="5122" width="12.7109375" style="53" customWidth="1"/>
    <col min="5123" max="5123" width="17.28515625" style="53" customWidth="1"/>
    <col min="5124" max="5124" width="18.7109375" style="53" customWidth="1"/>
    <col min="5125" max="5125" width="20.5703125" style="53" customWidth="1"/>
    <col min="5126" max="5126" width="19" style="53" customWidth="1"/>
    <col min="5127" max="5127" width="16.42578125" style="53" customWidth="1"/>
    <col min="5128" max="5128" width="19.42578125" style="53" customWidth="1"/>
    <col min="5129" max="5129" width="15.7109375" style="53" customWidth="1"/>
    <col min="5130" max="5130" width="8.28515625" style="53" customWidth="1"/>
    <col min="5131" max="5376" width="9.28515625" style="53"/>
    <col min="5377" max="5377" width="23.42578125" style="53" customWidth="1"/>
    <col min="5378" max="5378" width="12.7109375" style="53" customWidth="1"/>
    <col min="5379" max="5379" width="17.28515625" style="53" customWidth="1"/>
    <col min="5380" max="5380" width="18.7109375" style="53" customWidth="1"/>
    <col min="5381" max="5381" width="20.5703125" style="53" customWidth="1"/>
    <col min="5382" max="5382" width="19" style="53" customWidth="1"/>
    <col min="5383" max="5383" width="16.42578125" style="53" customWidth="1"/>
    <col min="5384" max="5384" width="19.42578125" style="53" customWidth="1"/>
    <col min="5385" max="5385" width="15.7109375" style="53" customWidth="1"/>
    <col min="5386" max="5386" width="8.28515625" style="53" customWidth="1"/>
    <col min="5387" max="5632" width="9.28515625" style="53"/>
    <col min="5633" max="5633" width="23.42578125" style="53" customWidth="1"/>
    <col min="5634" max="5634" width="12.7109375" style="53" customWidth="1"/>
    <col min="5635" max="5635" width="17.28515625" style="53" customWidth="1"/>
    <col min="5636" max="5636" width="18.7109375" style="53" customWidth="1"/>
    <col min="5637" max="5637" width="20.5703125" style="53" customWidth="1"/>
    <col min="5638" max="5638" width="19" style="53" customWidth="1"/>
    <col min="5639" max="5639" width="16.42578125" style="53" customWidth="1"/>
    <col min="5640" max="5640" width="19.42578125" style="53" customWidth="1"/>
    <col min="5641" max="5641" width="15.7109375" style="53" customWidth="1"/>
    <col min="5642" max="5642" width="8.28515625" style="53" customWidth="1"/>
    <col min="5643" max="5888" width="9.28515625" style="53"/>
    <col min="5889" max="5889" width="23.42578125" style="53" customWidth="1"/>
    <col min="5890" max="5890" width="12.7109375" style="53" customWidth="1"/>
    <col min="5891" max="5891" width="17.28515625" style="53" customWidth="1"/>
    <col min="5892" max="5892" width="18.7109375" style="53" customWidth="1"/>
    <col min="5893" max="5893" width="20.5703125" style="53" customWidth="1"/>
    <col min="5894" max="5894" width="19" style="53" customWidth="1"/>
    <col min="5895" max="5895" width="16.42578125" style="53" customWidth="1"/>
    <col min="5896" max="5896" width="19.42578125" style="53" customWidth="1"/>
    <col min="5897" max="5897" width="15.7109375" style="53" customWidth="1"/>
    <col min="5898" max="5898" width="8.28515625" style="53" customWidth="1"/>
    <col min="5899" max="6144" width="9.28515625" style="53"/>
    <col min="6145" max="6145" width="23.42578125" style="53" customWidth="1"/>
    <col min="6146" max="6146" width="12.7109375" style="53" customWidth="1"/>
    <col min="6147" max="6147" width="17.28515625" style="53" customWidth="1"/>
    <col min="6148" max="6148" width="18.7109375" style="53" customWidth="1"/>
    <col min="6149" max="6149" width="20.5703125" style="53" customWidth="1"/>
    <col min="6150" max="6150" width="19" style="53" customWidth="1"/>
    <col min="6151" max="6151" width="16.42578125" style="53" customWidth="1"/>
    <col min="6152" max="6152" width="19.42578125" style="53" customWidth="1"/>
    <col min="6153" max="6153" width="15.7109375" style="53" customWidth="1"/>
    <col min="6154" max="6154" width="8.28515625" style="53" customWidth="1"/>
    <col min="6155" max="6400" width="9.28515625" style="53"/>
    <col min="6401" max="6401" width="23.42578125" style="53" customWidth="1"/>
    <col min="6402" max="6402" width="12.7109375" style="53" customWidth="1"/>
    <col min="6403" max="6403" width="17.28515625" style="53" customWidth="1"/>
    <col min="6404" max="6404" width="18.7109375" style="53" customWidth="1"/>
    <col min="6405" max="6405" width="20.5703125" style="53" customWidth="1"/>
    <col min="6406" max="6406" width="19" style="53" customWidth="1"/>
    <col min="6407" max="6407" width="16.42578125" style="53" customWidth="1"/>
    <col min="6408" max="6408" width="19.42578125" style="53" customWidth="1"/>
    <col min="6409" max="6409" width="15.7109375" style="53" customWidth="1"/>
    <col min="6410" max="6410" width="8.28515625" style="53" customWidth="1"/>
    <col min="6411" max="6656" width="9.28515625" style="53"/>
    <col min="6657" max="6657" width="23.42578125" style="53" customWidth="1"/>
    <col min="6658" max="6658" width="12.7109375" style="53" customWidth="1"/>
    <col min="6659" max="6659" width="17.28515625" style="53" customWidth="1"/>
    <col min="6660" max="6660" width="18.7109375" style="53" customWidth="1"/>
    <col min="6661" max="6661" width="20.5703125" style="53" customWidth="1"/>
    <col min="6662" max="6662" width="19" style="53" customWidth="1"/>
    <col min="6663" max="6663" width="16.42578125" style="53" customWidth="1"/>
    <col min="6664" max="6664" width="19.42578125" style="53" customWidth="1"/>
    <col min="6665" max="6665" width="15.7109375" style="53" customWidth="1"/>
    <col min="6666" max="6666" width="8.28515625" style="53" customWidth="1"/>
    <col min="6667" max="6912" width="9.28515625" style="53"/>
    <col min="6913" max="6913" width="23.42578125" style="53" customWidth="1"/>
    <col min="6914" max="6914" width="12.7109375" style="53" customWidth="1"/>
    <col min="6915" max="6915" width="17.28515625" style="53" customWidth="1"/>
    <col min="6916" max="6916" width="18.7109375" style="53" customWidth="1"/>
    <col min="6917" max="6917" width="20.5703125" style="53" customWidth="1"/>
    <col min="6918" max="6918" width="19" style="53" customWidth="1"/>
    <col min="6919" max="6919" width="16.42578125" style="53" customWidth="1"/>
    <col min="6920" max="6920" width="19.42578125" style="53" customWidth="1"/>
    <col min="6921" max="6921" width="15.7109375" style="53" customWidth="1"/>
    <col min="6922" max="6922" width="8.28515625" style="53" customWidth="1"/>
    <col min="6923" max="7168" width="9.28515625" style="53"/>
    <col min="7169" max="7169" width="23.42578125" style="53" customWidth="1"/>
    <col min="7170" max="7170" width="12.7109375" style="53" customWidth="1"/>
    <col min="7171" max="7171" width="17.28515625" style="53" customWidth="1"/>
    <col min="7172" max="7172" width="18.7109375" style="53" customWidth="1"/>
    <col min="7173" max="7173" width="20.5703125" style="53" customWidth="1"/>
    <col min="7174" max="7174" width="19" style="53" customWidth="1"/>
    <col min="7175" max="7175" width="16.42578125" style="53" customWidth="1"/>
    <col min="7176" max="7176" width="19.42578125" style="53" customWidth="1"/>
    <col min="7177" max="7177" width="15.7109375" style="53" customWidth="1"/>
    <col min="7178" max="7178" width="8.28515625" style="53" customWidth="1"/>
    <col min="7179" max="7424" width="9.28515625" style="53"/>
    <col min="7425" max="7425" width="23.42578125" style="53" customWidth="1"/>
    <col min="7426" max="7426" width="12.7109375" style="53" customWidth="1"/>
    <col min="7427" max="7427" width="17.28515625" style="53" customWidth="1"/>
    <col min="7428" max="7428" width="18.7109375" style="53" customWidth="1"/>
    <col min="7429" max="7429" width="20.5703125" style="53" customWidth="1"/>
    <col min="7430" max="7430" width="19" style="53" customWidth="1"/>
    <col min="7431" max="7431" width="16.42578125" style="53" customWidth="1"/>
    <col min="7432" max="7432" width="19.42578125" style="53" customWidth="1"/>
    <col min="7433" max="7433" width="15.7109375" style="53" customWidth="1"/>
    <col min="7434" max="7434" width="8.28515625" style="53" customWidth="1"/>
    <col min="7435" max="7680" width="9.28515625" style="53"/>
    <col min="7681" max="7681" width="23.42578125" style="53" customWidth="1"/>
    <col min="7682" max="7682" width="12.7109375" style="53" customWidth="1"/>
    <col min="7683" max="7683" width="17.28515625" style="53" customWidth="1"/>
    <col min="7684" max="7684" width="18.7109375" style="53" customWidth="1"/>
    <col min="7685" max="7685" width="20.5703125" style="53" customWidth="1"/>
    <col min="7686" max="7686" width="19" style="53" customWidth="1"/>
    <col min="7687" max="7687" width="16.42578125" style="53" customWidth="1"/>
    <col min="7688" max="7688" width="19.42578125" style="53" customWidth="1"/>
    <col min="7689" max="7689" width="15.7109375" style="53" customWidth="1"/>
    <col min="7690" max="7690" width="8.28515625" style="53" customWidth="1"/>
    <col min="7691" max="7936" width="9.28515625" style="53"/>
    <col min="7937" max="7937" width="23.42578125" style="53" customWidth="1"/>
    <col min="7938" max="7938" width="12.7109375" style="53" customWidth="1"/>
    <col min="7939" max="7939" width="17.28515625" style="53" customWidth="1"/>
    <col min="7940" max="7940" width="18.7109375" style="53" customWidth="1"/>
    <col min="7941" max="7941" width="20.5703125" style="53" customWidth="1"/>
    <col min="7942" max="7942" width="19" style="53" customWidth="1"/>
    <col min="7943" max="7943" width="16.42578125" style="53" customWidth="1"/>
    <col min="7944" max="7944" width="19.42578125" style="53" customWidth="1"/>
    <col min="7945" max="7945" width="15.7109375" style="53" customWidth="1"/>
    <col min="7946" max="7946" width="8.28515625" style="53" customWidth="1"/>
    <col min="7947" max="8192" width="9.28515625" style="53"/>
    <col min="8193" max="8193" width="23.42578125" style="53" customWidth="1"/>
    <col min="8194" max="8194" width="12.7109375" style="53" customWidth="1"/>
    <col min="8195" max="8195" width="17.28515625" style="53" customWidth="1"/>
    <col min="8196" max="8196" width="18.7109375" style="53" customWidth="1"/>
    <col min="8197" max="8197" width="20.5703125" style="53" customWidth="1"/>
    <col min="8198" max="8198" width="19" style="53" customWidth="1"/>
    <col min="8199" max="8199" width="16.42578125" style="53" customWidth="1"/>
    <col min="8200" max="8200" width="19.42578125" style="53" customWidth="1"/>
    <col min="8201" max="8201" width="15.7109375" style="53" customWidth="1"/>
    <col min="8202" max="8202" width="8.28515625" style="53" customWidth="1"/>
    <col min="8203" max="8448" width="9.28515625" style="53"/>
    <col min="8449" max="8449" width="23.42578125" style="53" customWidth="1"/>
    <col min="8450" max="8450" width="12.7109375" style="53" customWidth="1"/>
    <col min="8451" max="8451" width="17.28515625" style="53" customWidth="1"/>
    <col min="8452" max="8452" width="18.7109375" style="53" customWidth="1"/>
    <col min="8453" max="8453" width="20.5703125" style="53" customWidth="1"/>
    <col min="8454" max="8454" width="19" style="53" customWidth="1"/>
    <col min="8455" max="8455" width="16.42578125" style="53" customWidth="1"/>
    <col min="8456" max="8456" width="19.42578125" style="53" customWidth="1"/>
    <col min="8457" max="8457" width="15.7109375" style="53" customWidth="1"/>
    <col min="8458" max="8458" width="8.28515625" style="53" customWidth="1"/>
    <col min="8459" max="8704" width="9.28515625" style="53"/>
    <col min="8705" max="8705" width="23.42578125" style="53" customWidth="1"/>
    <col min="8706" max="8706" width="12.7109375" style="53" customWidth="1"/>
    <col min="8707" max="8707" width="17.28515625" style="53" customWidth="1"/>
    <col min="8708" max="8708" width="18.7109375" style="53" customWidth="1"/>
    <col min="8709" max="8709" width="20.5703125" style="53" customWidth="1"/>
    <col min="8710" max="8710" width="19" style="53" customWidth="1"/>
    <col min="8711" max="8711" width="16.42578125" style="53" customWidth="1"/>
    <col min="8712" max="8712" width="19.42578125" style="53" customWidth="1"/>
    <col min="8713" max="8713" width="15.7109375" style="53" customWidth="1"/>
    <col min="8714" max="8714" width="8.28515625" style="53" customWidth="1"/>
    <col min="8715" max="8960" width="9.28515625" style="53"/>
    <col min="8961" max="8961" width="23.42578125" style="53" customWidth="1"/>
    <col min="8962" max="8962" width="12.7109375" style="53" customWidth="1"/>
    <col min="8963" max="8963" width="17.28515625" style="53" customWidth="1"/>
    <col min="8964" max="8964" width="18.7109375" style="53" customWidth="1"/>
    <col min="8965" max="8965" width="20.5703125" style="53" customWidth="1"/>
    <col min="8966" max="8966" width="19" style="53" customWidth="1"/>
    <col min="8967" max="8967" width="16.42578125" style="53" customWidth="1"/>
    <col min="8968" max="8968" width="19.42578125" style="53" customWidth="1"/>
    <col min="8969" max="8969" width="15.7109375" style="53" customWidth="1"/>
    <col min="8970" max="8970" width="8.28515625" style="53" customWidth="1"/>
    <col min="8971" max="9216" width="9.28515625" style="53"/>
    <col min="9217" max="9217" width="23.42578125" style="53" customWidth="1"/>
    <col min="9218" max="9218" width="12.7109375" style="53" customWidth="1"/>
    <col min="9219" max="9219" width="17.28515625" style="53" customWidth="1"/>
    <col min="9220" max="9220" width="18.7109375" style="53" customWidth="1"/>
    <col min="9221" max="9221" width="20.5703125" style="53" customWidth="1"/>
    <col min="9222" max="9222" width="19" style="53" customWidth="1"/>
    <col min="9223" max="9223" width="16.42578125" style="53" customWidth="1"/>
    <col min="9224" max="9224" width="19.42578125" style="53" customWidth="1"/>
    <col min="9225" max="9225" width="15.7109375" style="53" customWidth="1"/>
    <col min="9226" max="9226" width="8.28515625" style="53" customWidth="1"/>
    <col min="9227" max="9472" width="9.28515625" style="53"/>
    <col min="9473" max="9473" width="23.42578125" style="53" customWidth="1"/>
    <col min="9474" max="9474" width="12.7109375" style="53" customWidth="1"/>
    <col min="9475" max="9475" width="17.28515625" style="53" customWidth="1"/>
    <col min="9476" max="9476" width="18.7109375" style="53" customWidth="1"/>
    <col min="9477" max="9477" width="20.5703125" style="53" customWidth="1"/>
    <col min="9478" max="9478" width="19" style="53" customWidth="1"/>
    <col min="9479" max="9479" width="16.42578125" style="53" customWidth="1"/>
    <col min="9480" max="9480" width="19.42578125" style="53" customWidth="1"/>
    <col min="9481" max="9481" width="15.7109375" style="53" customWidth="1"/>
    <col min="9482" max="9482" width="8.28515625" style="53" customWidth="1"/>
    <col min="9483" max="9728" width="9.28515625" style="53"/>
    <col min="9729" max="9729" width="23.42578125" style="53" customWidth="1"/>
    <col min="9730" max="9730" width="12.7109375" style="53" customWidth="1"/>
    <col min="9731" max="9731" width="17.28515625" style="53" customWidth="1"/>
    <col min="9732" max="9732" width="18.7109375" style="53" customWidth="1"/>
    <col min="9733" max="9733" width="20.5703125" style="53" customWidth="1"/>
    <col min="9734" max="9734" width="19" style="53" customWidth="1"/>
    <col min="9735" max="9735" width="16.42578125" style="53" customWidth="1"/>
    <col min="9736" max="9736" width="19.42578125" style="53" customWidth="1"/>
    <col min="9737" max="9737" width="15.7109375" style="53" customWidth="1"/>
    <col min="9738" max="9738" width="8.28515625" style="53" customWidth="1"/>
    <col min="9739" max="9984" width="9.28515625" style="53"/>
    <col min="9985" max="9985" width="23.42578125" style="53" customWidth="1"/>
    <col min="9986" max="9986" width="12.7109375" style="53" customWidth="1"/>
    <col min="9987" max="9987" width="17.28515625" style="53" customWidth="1"/>
    <col min="9988" max="9988" width="18.7109375" style="53" customWidth="1"/>
    <col min="9989" max="9989" width="20.5703125" style="53" customWidth="1"/>
    <col min="9990" max="9990" width="19" style="53" customWidth="1"/>
    <col min="9991" max="9991" width="16.42578125" style="53" customWidth="1"/>
    <col min="9992" max="9992" width="19.42578125" style="53" customWidth="1"/>
    <col min="9993" max="9993" width="15.7109375" style="53" customWidth="1"/>
    <col min="9994" max="9994" width="8.28515625" style="53" customWidth="1"/>
    <col min="9995" max="10240" width="9.28515625" style="53"/>
    <col min="10241" max="10241" width="23.42578125" style="53" customWidth="1"/>
    <col min="10242" max="10242" width="12.7109375" style="53" customWidth="1"/>
    <col min="10243" max="10243" width="17.28515625" style="53" customWidth="1"/>
    <col min="10244" max="10244" width="18.7109375" style="53" customWidth="1"/>
    <col min="10245" max="10245" width="20.5703125" style="53" customWidth="1"/>
    <col min="10246" max="10246" width="19" style="53" customWidth="1"/>
    <col min="10247" max="10247" width="16.42578125" style="53" customWidth="1"/>
    <col min="10248" max="10248" width="19.42578125" style="53" customWidth="1"/>
    <col min="10249" max="10249" width="15.7109375" style="53" customWidth="1"/>
    <col min="10250" max="10250" width="8.28515625" style="53" customWidth="1"/>
    <col min="10251" max="10496" width="9.28515625" style="53"/>
    <col min="10497" max="10497" width="23.42578125" style="53" customWidth="1"/>
    <col min="10498" max="10498" width="12.7109375" style="53" customWidth="1"/>
    <col min="10499" max="10499" width="17.28515625" style="53" customWidth="1"/>
    <col min="10500" max="10500" width="18.7109375" style="53" customWidth="1"/>
    <col min="10501" max="10501" width="20.5703125" style="53" customWidth="1"/>
    <col min="10502" max="10502" width="19" style="53" customWidth="1"/>
    <col min="10503" max="10503" width="16.42578125" style="53" customWidth="1"/>
    <col min="10504" max="10504" width="19.42578125" style="53" customWidth="1"/>
    <col min="10505" max="10505" width="15.7109375" style="53" customWidth="1"/>
    <col min="10506" max="10506" width="8.28515625" style="53" customWidth="1"/>
    <col min="10507" max="10752" width="9.28515625" style="53"/>
    <col min="10753" max="10753" width="23.42578125" style="53" customWidth="1"/>
    <col min="10754" max="10754" width="12.7109375" style="53" customWidth="1"/>
    <col min="10755" max="10755" width="17.28515625" style="53" customWidth="1"/>
    <col min="10756" max="10756" width="18.7109375" style="53" customWidth="1"/>
    <col min="10757" max="10757" width="20.5703125" style="53" customWidth="1"/>
    <col min="10758" max="10758" width="19" style="53" customWidth="1"/>
    <col min="10759" max="10759" width="16.42578125" style="53" customWidth="1"/>
    <col min="10760" max="10760" width="19.42578125" style="53" customWidth="1"/>
    <col min="10761" max="10761" width="15.7109375" style="53" customWidth="1"/>
    <col min="10762" max="10762" width="8.28515625" style="53" customWidth="1"/>
    <col min="10763" max="11008" width="9.28515625" style="53"/>
    <col min="11009" max="11009" width="23.42578125" style="53" customWidth="1"/>
    <col min="11010" max="11010" width="12.7109375" style="53" customWidth="1"/>
    <col min="11011" max="11011" width="17.28515625" style="53" customWidth="1"/>
    <col min="11012" max="11012" width="18.7109375" style="53" customWidth="1"/>
    <col min="11013" max="11013" width="20.5703125" style="53" customWidth="1"/>
    <col min="11014" max="11014" width="19" style="53" customWidth="1"/>
    <col min="11015" max="11015" width="16.42578125" style="53" customWidth="1"/>
    <col min="11016" max="11016" width="19.42578125" style="53" customWidth="1"/>
    <col min="11017" max="11017" width="15.7109375" style="53" customWidth="1"/>
    <col min="11018" max="11018" width="8.28515625" style="53" customWidth="1"/>
    <col min="11019" max="11264" width="9.28515625" style="53"/>
    <col min="11265" max="11265" width="23.42578125" style="53" customWidth="1"/>
    <col min="11266" max="11266" width="12.7109375" style="53" customWidth="1"/>
    <col min="11267" max="11267" width="17.28515625" style="53" customWidth="1"/>
    <col min="11268" max="11268" width="18.7109375" style="53" customWidth="1"/>
    <col min="11269" max="11269" width="20.5703125" style="53" customWidth="1"/>
    <col min="11270" max="11270" width="19" style="53" customWidth="1"/>
    <col min="11271" max="11271" width="16.42578125" style="53" customWidth="1"/>
    <col min="11272" max="11272" width="19.42578125" style="53" customWidth="1"/>
    <col min="11273" max="11273" width="15.7109375" style="53" customWidth="1"/>
    <col min="11274" max="11274" width="8.28515625" style="53" customWidth="1"/>
    <col min="11275" max="11520" width="9.28515625" style="53"/>
    <col min="11521" max="11521" width="23.42578125" style="53" customWidth="1"/>
    <col min="11522" max="11522" width="12.7109375" style="53" customWidth="1"/>
    <col min="11523" max="11523" width="17.28515625" style="53" customWidth="1"/>
    <col min="11524" max="11524" width="18.7109375" style="53" customWidth="1"/>
    <col min="11525" max="11525" width="20.5703125" style="53" customWidth="1"/>
    <col min="11526" max="11526" width="19" style="53" customWidth="1"/>
    <col min="11527" max="11527" width="16.42578125" style="53" customWidth="1"/>
    <col min="11528" max="11528" width="19.42578125" style="53" customWidth="1"/>
    <col min="11529" max="11529" width="15.7109375" style="53" customWidth="1"/>
    <col min="11530" max="11530" width="8.28515625" style="53" customWidth="1"/>
    <col min="11531" max="11776" width="9.28515625" style="53"/>
    <col min="11777" max="11777" width="23.42578125" style="53" customWidth="1"/>
    <col min="11778" max="11778" width="12.7109375" style="53" customWidth="1"/>
    <col min="11779" max="11779" width="17.28515625" style="53" customWidth="1"/>
    <col min="11780" max="11780" width="18.7109375" style="53" customWidth="1"/>
    <col min="11781" max="11781" width="20.5703125" style="53" customWidth="1"/>
    <col min="11782" max="11782" width="19" style="53" customWidth="1"/>
    <col min="11783" max="11783" width="16.42578125" style="53" customWidth="1"/>
    <col min="11784" max="11784" width="19.42578125" style="53" customWidth="1"/>
    <col min="11785" max="11785" width="15.7109375" style="53" customWidth="1"/>
    <col min="11786" max="11786" width="8.28515625" style="53" customWidth="1"/>
    <col min="11787" max="12032" width="9.28515625" style="53"/>
    <col min="12033" max="12033" width="23.42578125" style="53" customWidth="1"/>
    <col min="12034" max="12034" width="12.7109375" style="53" customWidth="1"/>
    <col min="12035" max="12035" width="17.28515625" style="53" customWidth="1"/>
    <col min="12036" max="12036" width="18.7109375" style="53" customWidth="1"/>
    <col min="12037" max="12037" width="20.5703125" style="53" customWidth="1"/>
    <col min="12038" max="12038" width="19" style="53" customWidth="1"/>
    <col min="12039" max="12039" width="16.42578125" style="53" customWidth="1"/>
    <col min="12040" max="12040" width="19.42578125" style="53" customWidth="1"/>
    <col min="12041" max="12041" width="15.7109375" style="53" customWidth="1"/>
    <col min="12042" max="12042" width="8.28515625" style="53" customWidth="1"/>
    <col min="12043" max="12288" width="9.28515625" style="53"/>
    <col min="12289" max="12289" width="23.42578125" style="53" customWidth="1"/>
    <col min="12290" max="12290" width="12.7109375" style="53" customWidth="1"/>
    <col min="12291" max="12291" width="17.28515625" style="53" customWidth="1"/>
    <col min="12292" max="12292" width="18.7109375" style="53" customWidth="1"/>
    <col min="12293" max="12293" width="20.5703125" style="53" customWidth="1"/>
    <col min="12294" max="12294" width="19" style="53" customWidth="1"/>
    <col min="12295" max="12295" width="16.42578125" style="53" customWidth="1"/>
    <col min="12296" max="12296" width="19.42578125" style="53" customWidth="1"/>
    <col min="12297" max="12297" width="15.7109375" style="53" customWidth="1"/>
    <col min="12298" max="12298" width="8.28515625" style="53" customWidth="1"/>
    <col min="12299" max="12544" width="9.28515625" style="53"/>
    <col min="12545" max="12545" width="23.42578125" style="53" customWidth="1"/>
    <col min="12546" max="12546" width="12.7109375" style="53" customWidth="1"/>
    <col min="12547" max="12547" width="17.28515625" style="53" customWidth="1"/>
    <col min="12548" max="12548" width="18.7109375" style="53" customWidth="1"/>
    <col min="12549" max="12549" width="20.5703125" style="53" customWidth="1"/>
    <col min="12550" max="12550" width="19" style="53" customWidth="1"/>
    <col min="12551" max="12551" width="16.42578125" style="53" customWidth="1"/>
    <col min="12552" max="12552" width="19.42578125" style="53" customWidth="1"/>
    <col min="12553" max="12553" width="15.7109375" style="53" customWidth="1"/>
    <col min="12554" max="12554" width="8.28515625" style="53" customWidth="1"/>
    <col min="12555" max="12800" width="9.28515625" style="53"/>
    <col min="12801" max="12801" width="23.42578125" style="53" customWidth="1"/>
    <col min="12802" max="12802" width="12.7109375" style="53" customWidth="1"/>
    <col min="12803" max="12803" width="17.28515625" style="53" customWidth="1"/>
    <col min="12804" max="12804" width="18.7109375" style="53" customWidth="1"/>
    <col min="12805" max="12805" width="20.5703125" style="53" customWidth="1"/>
    <col min="12806" max="12806" width="19" style="53" customWidth="1"/>
    <col min="12807" max="12807" width="16.42578125" style="53" customWidth="1"/>
    <col min="12808" max="12808" width="19.42578125" style="53" customWidth="1"/>
    <col min="12809" max="12809" width="15.7109375" style="53" customWidth="1"/>
    <col min="12810" max="12810" width="8.28515625" style="53" customWidth="1"/>
    <col min="12811" max="13056" width="9.28515625" style="53"/>
    <col min="13057" max="13057" width="23.42578125" style="53" customWidth="1"/>
    <col min="13058" max="13058" width="12.7109375" style="53" customWidth="1"/>
    <col min="13059" max="13059" width="17.28515625" style="53" customWidth="1"/>
    <col min="13060" max="13060" width="18.7109375" style="53" customWidth="1"/>
    <col min="13061" max="13061" width="20.5703125" style="53" customWidth="1"/>
    <col min="13062" max="13062" width="19" style="53" customWidth="1"/>
    <col min="13063" max="13063" width="16.42578125" style="53" customWidth="1"/>
    <col min="13064" max="13064" width="19.42578125" style="53" customWidth="1"/>
    <col min="13065" max="13065" width="15.7109375" style="53" customWidth="1"/>
    <col min="13066" max="13066" width="8.28515625" style="53" customWidth="1"/>
    <col min="13067" max="13312" width="9.28515625" style="53"/>
    <col min="13313" max="13313" width="23.42578125" style="53" customWidth="1"/>
    <col min="13314" max="13314" width="12.7109375" style="53" customWidth="1"/>
    <col min="13315" max="13315" width="17.28515625" style="53" customWidth="1"/>
    <col min="13316" max="13316" width="18.7109375" style="53" customWidth="1"/>
    <col min="13317" max="13317" width="20.5703125" style="53" customWidth="1"/>
    <col min="13318" max="13318" width="19" style="53" customWidth="1"/>
    <col min="13319" max="13319" width="16.42578125" style="53" customWidth="1"/>
    <col min="13320" max="13320" width="19.42578125" style="53" customWidth="1"/>
    <col min="13321" max="13321" width="15.7109375" style="53" customWidth="1"/>
    <col min="13322" max="13322" width="8.28515625" style="53" customWidth="1"/>
    <col min="13323" max="13568" width="9.28515625" style="53"/>
    <col min="13569" max="13569" width="23.42578125" style="53" customWidth="1"/>
    <col min="13570" max="13570" width="12.7109375" style="53" customWidth="1"/>
    <col min="13571" max="13571" width="17.28515625" style="53" customWidth="1"/>
    <col min="13572" max="13572" width="18.7109375" style="53" customWidth="1"/>
    <col min="13573" max="13573" width="20.5703125" style="53" customWidth="1"/>
    <col min="13574" max="13574" width="19" style="53" customWidth="1"/>
    <col min="13575" max="13575" width="16.42578125" style="53" customWidth="1"/>
    <col min="13576" max="13576" width="19.42578125" style="53" customWidth="1"/>
    <col min="13577" max="13577" width="15.7109375" style="53" customWidth="1"/>
    <col min="13578" max="13578" width="8.28515625" style="53" customWidth="1"/>
    <col min="13579" max="13824" width="9.28515625" style="53"/>
    <col min="13825" max="13825" width="23.42578125" style="53" customWidth="1"/>
    <col min="13826" max="13826" width="12.7109375" style="53" customWidth="1"/>
    <col min="13827" max="13827" width="17.28515625" style="53" customWidth="1"/>
    <col min="13828" max="13828" width="18.7109375" style="53" customWidth="1"/>
    <col min="13829" max="13829" width="20.5703125" style="53" customWidth="1"/>
    <col min="13830" max="13830" width="19" style="53" customWidth="1"/>
    <col min="13831" max="13831" width="16.42578125" style="53" customWidth="1"/>
    <col min="13832" max="13832" width="19.42578125" style="53" customWidth="1"/>
    <col min="13833" max="13833" width="15.7109375" style="53" customWidth="1"/>
    <col min="13834" max="13834" width="8.28515625" style="53" customWidth="1"/>
    <col min="13835" max="14080" width="9.28515625" style="53"/>
    <col min="14081" max="14081" width="23.42578125" style="53" customWidth="1"/>
    <col min="14082" max="14082" width="12.7109375" style="53" customWidth="1"/>
    <col min="14083" max="14083" width="17.28515625" style="53" customWidth="1"/>
    <col min="14084" max="14084" width="18.7109375" style="53" customWidth="1"/>
    <col min="14085" max="14085" width="20.5703125" style="53" customWidth="1"/>
    <col min="14086" max="14086" width="19" style="53" customWidth="1"/>
    <col min="14087" max="14087" width="16.42578125" style="53" customWidth="1"/>
    <col min="14088" max="14088" width="19.42578125" style="53" customWidth="1"/>
    <col min="14089" max="14089" width="15.7109375" style="53" customWidth="1"/>
    <col min="14090" max="14090" width="8.28515625" style="53" customWidth="1"/>
    <col min="14091" max="14336" width="9.28515625" style="53"/>
    <col min="14337" max="14337" width="23.42578125" style="53" customWidth="1"/>
    <col min="14338" max="14338" width="12.7109375" style="53" customWidth="1"/>
    <col min="14339" max="14339" width="17.28515625" style="53" customWidth="1"/>
    <col min="14340" max="14340" width="18.7109375" style="53" customWidth="1"/>
    <col min="14341" max="14341" width="20.5703125" style="53" customWidth="1"/>
    <col min="14342" max="14342" width="19" style="53" customWidth="1"/>
    <col min="14343" max="14343" width="16.42578125" style="53" customWidth="1"/>
    <col min="14344" max="14344" width="19.42578125" style="53" customWidth="1"/>
    <col min="14345" max="14345" width="15.7109375" style="53" customWidth="1"/>
    <col min="14346" max="14346" width="8.28515625" style="53" customWidth="1"/>
    <col min="14347" max="14592" width="9.28515625" style="53"/>
    <col min="14593" max="14593" width="23.42578125" style="53" customWidth="1"/>
    <col min="14594" max="14594" width="12.7109375" style="53" customWidth="1"/>
    <col min="14595" max="14595" width="17.28515625" style="53" customWidth="1"/>
    <col min="14596" max="14596" width="18.7109375" style="53" customWidth="1"/>
    <col min="14597" max="14597" width="20.5703125" style="53" customWidth="1"/>
    <col min="14598" max="14598" width="19" style="53" customWidth="1"/>
    <col min="14599" max="14599" width="16.42578125" style="53" customWidth="1"/>
    <col min="14600" max="14600" width="19.42578125" style="53" customWidth="1"/>
    <col min="14601" max="14601" width="15.7109375" style="53" customWidth="1"/>
    <col min="14602" max="14602" width="8.28515625" style="53" customWidth="1"/>
    <col min="14603" max="14848" width="9.28515625" style="53"/>
    <col min="14849" max="14849" width="23.42578125" style="53" customWidth="1"/>
    <col min="14850" max="14850" width="12.7109375" style="53" customWidth="1"/>
    <col min="14851" max="14851" width="17.28515625" style="53" customWidth="1"/>
    <col min="14852" max="14852" width="18.7109375" style="53" customWidth="1"/>
    <col min="14853" max="14853" width="20.5703125" style="53" customWidth="1"/>
    <col min="14854" max="14854" width="19" style="53" customWidth="1"/>
    <col min="14855" max="14855" width="16.42578125" style="53" customWidth="1"/>
    <col min="14856" max="14856" width="19.42578125" style="53" customWidth="1"/>
    <col min="14857" max="14857" width="15.7109375" style="53" customWidth="1"/>
    <col min="14858" max="14858" width="8.28515625" style="53" customWidth="1"/>
    <col min="14859" max="15104" width="9.28515625" style="53"/>
    <col min="15105" max="15105" width="23.42578125" style="53" customWidth="1"/>
    <col min="15106" max="15106" width="12.7109375" style="53" customWidth="1"/>
    <col min="15107" max="15107" width="17.28515625" style="53" customWidth="1"/>
    <col min="15108" max="15108" width="18.7109375" style="53" customWidth="1"/>
    <col min="15109" max="15109" width="20.5703125" style="53" customWidth="1"/>
    <col min="15110" max="15110" width="19" style="53" customWidth="1"/>
    <col min="15111" max="15111" width="16.42578125" style="53" customWidth="1"/>
    <col min="15112" max="15112" width="19.42578125" style="53" customWidth="1"/>
    <col min="15113" max="15113" width="15.7109375" style="53" customWidth="1"/>
    <col min="15114" max="15114" width="8.28515625" style="53" customWidth="1"/>
    <col min="15115" max="15360" width="9.28515625" style="53"/>
    <col min="15361" max="15361" width="23.42578125" style="53" customWidth="1"/>
    <col min="15362" max="15362" width="12.7109375" style="53" customWidth="1"/>
    <col min="15363" max="15363" width="17.28515625" style="53" customWidth="1"/>
    <col min="15364" max="15364" width="18.7109375" style="53" customWidth="1"/>
    <col min="15365" max="15365" width="20.5703125" style="53" customWidth="1"/>
    <col min="15366" max="15366" width="19" style="53" customWidth="1"/>
    <col min="15367" max="15367" width="16.42578125" style="53" customWidth="1"/>
    <col min="15368" max="15368" width="19.42578125" style="53" customWidth="1"/>
    <col min="15369" max="15369" width="15.7109375" style="53" customWidth="1"/>
    <col min="15370" max="15370" width="8.28515625" style="53" customWidth="1"/>
    <col min="15371" max="15616" width="9.28515625" style="53"/>
    <col min="15617" max="15617" width="23.42578125" style="53" customWidth="1"/>
    <col min="15618" max="15618" width="12.7109375" style="53" customWidth="1"/>
    <col min="15619" max="15619" width="17.28515625" style="53" customWidth="1"/>
    <col min="15620" max="15620" width="18.7109375" style="53" customWidth="1"/>
    <col min="15621" max="15621" width="20.5703125" style="53" customWidth="1"/>
    <col min="15622" max="15622" width="19" style="53" customWidth="1"/>
    <col min="15623" max="15623" width="16.42578125" style="53" customWidth="1"/>
    <col min="15624" max="15624" width="19.42578125" style="53" customWidth="1"/>
    <col min="15625" max="15625" width="15.7109375" style="53" customWidth="1"/>
    <col min="15626" max="15626" width="8.28515625" style="53" customWidth="1"/>
    <col min="15627" max="15872" width="9.28515625" style="53"/>
    <col min="15873" max="15873" width="23.42578125" style="53" customWidth="1"/>
    <col min="15874" max="15874" width="12.7109375" style="53" customWidth="1"/>
    <col min="15875" max="15875" width="17.28515625" style="53" customWidth="1"/>
    <col min="15876" max="15876" width="18.7109375" style="53" customWidth="1"/>
    <col min="15877" max="15877" width="20.5703125" style="53" customWidth="1"/>
    <col min="15878" max="15878" width="19" style="53" customWidth="1"/>
    <col min="15879" max="15879" width="16.42578125" style="53" customWidth="1"/>
    <col min="15880" max="15880" width="19.42578125" style="53" customWidth="1"/>
    <col min="15881" max="15881" width="15.7109375" style="53" customWidth="1"/>
    <col min="15882" max="15882" width="8.28515625" style="53" customWidth="1"/>
    <col min="15883" max="16128" width="9.28515625" style="53"/>
    <col min="16129" max="16129" width="23.42578125" style="53" customWidth="1"/>
    <col min="16130" max="16130" width="12.7109375" style="53" customWidth="1"/>
    <col min="16131" max="16131" width="17.28515625" style="53" customWidth="1"/>
    <col min="16132" max="16132" width="18.7109375" style="53" customWidth="1"/>
    <col min="16133" max="16133" width="20.5703125" style="53" customWidth="1"/>
    <col min="16134" max="16134" width="19" style="53" customWidth="1"/>
    <col min="16135" max="16135" width="16.42578125" style="53" customWidth="1"/>
    <col min="16136" max="16136" width="19.42578125" style="53" customWidth="1"/>
    <col min="16137" max="16137" width="15.7109375" style="53" customWidth="1"/>
    <col min="16138" max="16138" width="8.28515625" style="53" customWidth="1"/>
    <col min="16139" max="16384" width="9.28515625" style="53"/>
  </cols>
  <sheetData>
    <row r="1" spans="1:12">
      <c r="A1" s="61" t="s">
        <v>279</v>
      </c>
      <c r="B1" s="62" t="s">
        <v>280</v>
      </c>
      <c r="C1" s="61" t="s">
        <v>281</v>
      </c>
      <c r="D1" s="61" t="s">
        <v>282</v>
      </c>
      <c r="E1" s="61" t="s">
        <v>283</v>
      </c>
      <c r="F1" s="61" t="s">
        <v>284</v>
      </c>
      <c r="G1" s="61" t="s">
        <v>285</v>
      </c>
      <c r="H1" s="61" t="s">
        <v>279</v>
      </c>
      <c r="I1" s="63" t="s">
        <v>286</v>
      </c>
      <c r="J1" s="64" t="s">
        <v>287</v>
      </c>
      <c r="K1" s="65" t="s">
        <v>288</v>
      </c>
    </row>
    <row r="2" spans="1:12">
      <c r="A2" s="56" t="s">
        <v>289</v>
      </c>
      <c r="B2" s="66">
        <v>41107</v>
      </c>
      <c r="C2" s="56" t="s">
        <v>290</v>
      </c>
      <c r="D2" s="56" t="s">
        <v>291</v>
      </c>
      <c r="E2" s="56" t="s">
        <v>269</v>
      </c>
      <c r="F2" s="56" t="s">
        <v>292</v>
      </c>
      <c r="G2" s="56" t="s">
        <v>293</v>
      </c>
      <c r="H2" s="56" t="s">
        <v>289</v>
      </c>
      <c r="I2" s="57">
        <v>453170.52</v>
      </c>
      <c r="J2" s="56" t="s">
        <v>263</v>
      </c>
      <c r="K2" s="66" t="s">
        <v>294</v>
      </c>
    </row>
    <row r="3" spans="1:12">
      <c r="A3" s="56" t="s">
        <v>295</v>
      </c>
      <c r="B3" s="66">
        <v>41107</v>
      </c>
      <c r="C3" s="56" t="s">
        <v>290</v>
      </c>
      <c r="D3" s="56" t="s">
        <v>291</v>
      </c>
      <c r="E3" s="56" t="s">
        <v>258</v>
      </c>
      <c r="F3" s="56" t="s">
        <v>292</v>
      </c>
      <c r="G3" s="56" t="s">
        <v>293</v>
      </c>
      <c r="H3" s="56" t="s">
        <v>295</v>
      </c>
      <c r="I3" s="57">
        <v>1504868.15</v>
      </c>
      <c r="J3" s="56" t="s">
        <v>259</v>
      </c>
      <c r="K3" s="66" t="s">
        <v>296</v>
      </c>
    </row>
    <row r="4" spans="1:12">
      <c r="A4" s="56" t="s">
        <v>297</v>
      </c>
      <c r="B4" s="66">
        <v>40724</v>
      </c>
      <c r="C4" s="56" t="s">
        <v>298</v>
      </c>
      <c r="D4" s="56" t="s">
        <v>299</v>
      </c>
      <c r="E4" s="56" t="s">
        <v>258</v>
      </c>
      <c r="F4" s="56" t="s">
        <v>292</v>
      </c>
      <c r="G4" s="56" t="s">
        <v>300</v>
      </c>
      <c r="H4" s="56" t="s">
        <v>297</v>
      </c>
      <c r="I4" s="57">
        <v>6663.1571999999996</v>
      </c>
      <c r="J4" s="56" t="s">
        <v>263</v>
      </c>
      <c r="K4" s="66" t="s">
        <v>301</v>
      </c>
    </row>
    <row r="5" spans="1:12">
      <c r="A5" s="56" t="s">
        <v>301</v>
      </c>
      <c r="B5" s="66">
        <v>40724</v>
      </c>
      <c r="C5" s="56" t="s">
        <v>302</v>
      </c>
      <c r="D5" s="56" t="s">
        <v>303</v>
      </c>
      <c r="E5" s="56" t="s">
        <v>258</v>
      </c>
      <c r="F5" s="56" t="s">
        <v>292</v>
      </c>
      <c r="G5" s="56" t="s">
        <v>300</v>
      </c>
      <c r="H5" s="56" t="s">
        <v>301</v>
      </c>
      <c r="I5" s="57">
        <v>17926.530612244896</v>
      </c>
      <c r="J5" s="56" t="s">
        <v>259</v>
      </c>
      <c r="K5" s="66" t="s">
        <v>301</v>
      </c>
    </row>
    <row r="6" spans="1:12">
      <c r="A6" s="56" t="s">
        <v>304</v>
      </c>
      <c r="B6" s="66">
        <v>41107</v>
      </c>
      <c r="C6" s="56" t="s">
        <v>305</v>
      </c>
      <c r="D6" s="56" t="s">
        <v>306</v>
      </c>
      <c r="E6" s="56" t="s">
        <v>307</v>
      </c>
      <c r="F6" s="56" t="s">
        <v>308</v>
      </c>
      <c r="G6" s="56" t="s">
        <v>309</v>
      </c>
      <c r="H6" s="56" t="s">
        <v>304</v>
      </c>
      <c r="I6" s="57">
        <v>453170.52</v>
      </c>
      <c r="J6" s="56" t="s">
        <v>259</v>
      </c>
      <c r="K6" s="66" t="s">
        <v>294</v>
      </c>
    </row>
    <row r="7" spans="1:12">
      <c r="A7" s="56" t="s">
        <v>295</v>
      </c>
      <c r="B7" s="66">
        <v>41107</v>
      </c>
      <c r="C7" s="56" t="s">
        <v>290</v>
      </c>
      <c r="D7" s="56" t="s">
        <v>291</v>
      </c>
      <c r="E7" s="56" t="s">
        <v>260</v>
      </c>
      <c r="F7" s="56" t="s">
        <v>292</v>
      </c>
      <c r="G7" s="56" t="s">
        <v>293</v>
      </c>
      <c r="H7" s="56" t="s">
        <v>295</v>
      </c>
      <c r="I7" s="57">
        <v>1504868.15</v>
      </c>
      <c r="J7" s="56" t="s">
        <v>259</v>
      </c>
      <c r="K7" s="66" t="s">
        <v>296</v>
      </c>
    </row>
    <row r="8" spans="1:12">
      <c r="A8" s="56" t="s">
        <v>289</v>
      </c>
      <c r="B8" s="66">
        <v>40724</v>
      </c>
      <c r="C8" s="56" t="s">
        <v>310</v>
      </c>
      <c r="D8" s="56" t="s">
        <v>311</v>
      </c>
      <c r="E8" s="56" t="s">
        <v>258</v>
      </c>
      <c r="F8" s="56" t="s">
        <v>292</v>
      </c>
      <c r="G8" s="56" t="s">
        <v>293</v>
      </c>
      <c r="H8" s="56" t="s">
        <v>289</v>
      </c>
      <c r="I8" s="57">
        <v>22996.489600000001</v>
      </c>
      <c r="J8" s="56" t="s">
        <v>263</v>
      </c>
      <c r="K8" s="66" t="s">
        <v>289</v>
      </c>
    </row>
    <row r="9" spans="1:12">
      <c r="A9" s="56" t="s">
        <v>312</v>
      </c>
      <c r="B9" s="66">
        <v>40724</v>
      </c>
      <c r="C9" s="56" t="s">
        <v>313</v>
      </c>
      <c r="D9" s="56" t="s">
        <v>314</v>
      </c>
      <c r="E9" s="56" t="s">
        <v>315</v>
      </c>
      <c r="F9" s="56" t="s">
        <v>292</v>
      </c>
      <c r="G9" s="56" t="s">
        <v>316</v>
      </c>
      <c r="H9" s="56" t="s">
        <v>312</v>
      </c>
      <c r="I9" s="57">
        <v>30017.546199999997</v>
      </c>
      <c r="J9" s="56" t="s">
        <v>263</v>
      </c>
      <c r="K9" s="66" t="s">
        <v>317</v>
      </c>
    </row>
    <row r="10" spans="1:12">
      <c r="A10" s="56" t="s">
        <v>289</v>
      </c>
      <c r="B10" s="66">
        <v>40724</v>
      </c>
      <c r="C10" s="56" t="s">
        <v>318</v>
      </c>
      <c r="D10" s="56" t="s">
        <v>319</v>
      </c>
      <c r="E10" s="56" t="s">
        <v>320</v>
      </c>
      <c r="F10" s="56" t="s">
        <v>292</v>
      </c>
      <c r="G10" s="56" t="s">
        <v>293</v>
      </c>
      <c r="H10" s="56" t="s">
        <v>289</v>
      </c>
      <c r="I10" s="57">
        <v>144049.96</v>
      </c>
      <c r="J10" s="56" t="s">
        <v>263</v>
      </c>
      <c r="K10" s="66" t="s">
        <v>289</v>
      </c>
    </row>
    <row r="11" spans="1:12">
      <c r="A11" s="56" t="s">
        <v>268</v>
      </c>
      <c r="B11" s="66">
        <v>42712</v>
      </c>
      <c r="C11" s="56" t="s">
        <v>321</v>
      </c>
      <c r="D11" s="56" t="s">
        <v>322</v>
      </c>
      <c r="E11" s="56" t="s">
        <v>262</v>
      </c>
      <c r="F11" s="56" t="s">
        <v>292</v>
      </c>
      <c r="G11" s="56" t="s">
        <v>316</v>
      </c>
      <c r="H11" s="56" t="s">
        <v>268</v>
      </c>
      <c r="I11" s="57">
        <v>572365.75</v>
      </c>
      <c r="J11" s="56" t="s">
        <v>263</v>
      </c>
      <c r="K11" s="66" t="s">
        <v>296</v>
      </c>
      <c r="L11" s="53" t="s">
        <v>323</v>
      </c>
    </row>
    <row r="12" spans="1:12">
      <c r="A12" s="56" t="s">
        <v>312</v>
      </c>
      <c r="B12" s="66">
        <v>43388</v>
      </c>
      <c r="C12" s="56" t="s">
        <v>321</v>
      </c>
      <c r="D12" s="56" t="s">
        <v>324</v>
      </c>
      <c r="E12" s="56" t="s">
        <v>325</v>
      </c>
      <c r="F12" s="56" t="s">
        <v>292</v>
      </c>
      <c r="G12" s="56" t="s">
        <v>316</v>
      </c>
      <c r="H12" s="56" t="s">
        <v>312</v>
      </c>
      <c r="I12" s="57">
        <v>332400.25</v>
      </c>
      <c r="J12" s="56" t="s">
        <v>263</v>
      </c>
      <c r="K12" s="66" t="s">
        <v>317</v>
      </c>
    </row>
    <row r="13" spans="1:12">
      <c r="A13" s="56" t="s">
        <v>289</v>
      </c>
      <c r="B13" s="66">
        <v>43606</v>
      </c>
      <c r="C13" s="56" t="s">
        <v>326</v>
      </c>
      <c r="D13" s="56" t="s">
        <v>327</v>
      </c>
      <c r="E13" s="56" t="s">
        <v>258</v>
      </c>
      <c r="F13" s="56" t="s">
        <v>292</v>
      </c>
      <c r="G13" s="56" t="s">
        <v>293</v>
      </c>
      <c r="H13" s="56" t="s">
        <v>289</v>
      </c>
      <c r="I13" s="57">
        <v>286500</v>
      </c>
      <c r="J13" s="56" t="s">
        <v>263</v>
      </c>
      <c r="K13" s="66" t="s">
        <v>289</v>
      </c>
    </row>
    <row r="14" spans="1:12">
      <c r="A14" s="56" t="s">
        <v>328</v>
      </c>
      <c r="B14" s="66">
        <v>44007</v>
      </c>
      <c r="C14" s="56" t="s">
        <v>328</v>
      </c>
      <c r="D14" s="56" t="s">
        <v>321</v>
      </c>
      <c r="E14" s="56" t="s">
        <v>265</v>
      </c>
      <c r="F14" s="56" t="s">
        <v>329</v>
      </c>
      <c r="G14" s="56" t="s">
        <v>330</v>
      </c>
      <c r="H14" s="56" t="s">
        <v>328</v>
      </c>
      <c r="I14" s="57">
        <v>799935.4</v>
      </c>
      <c r="J14" s="56" t="s">
        <v>263</v>
      </c>
      <c r="K14" s="66" t="s">
        <v>296</v>
      </c>
    </row>
    <row r="15" spans="1:12">
      <c r="A15" s="56" t="s">
        <v>312</v>
      </c>
      <c r="B15" s="66">
        <v>44203</v>
      </c>
      <c r="C15" s="56" t="s">
        <v>321</v>
      </c>
      <c r="D15" s="56" t="s">
        <v>331</v>
      </c>
      <c r="E15" s="56"/>
      <c r="F15" s="56" t="s">
        <v>292</v>
      </c>
      <c r="G15" s="56" t="s">
        <v>316</v>
      </c>
      <c r="H15" s="56" t="s">
        <v>312</v>
      </c>
      <c r="I15" s="57">
        <v>410413.6</v>
      </c>
      <c r="J15" s="56" t="s">
        <v>263</v>
      </c>
      <c r="K15" s="66" t="s">
        <v>317</v>
      </c>
    </row>
    <row r="16" spans="1:12">
      <c r="A16" s="56" t="s">
        <v>312</v>
      </c>
      <c r="B16" s="66">
        <v>44203</v>
      </c>
      <c r="C16" s="56" t="s">
        <v>321</v>
      </c>
      <c r="D16" s="56" t="s">
        <v>331</v>
      </c>
      <c r="E16" s="56" t="s">
        <v>258</v>
      </c>
      <c r="F16" s="56" t="s">
        <v>292</v>
      </c>
      <c r="G16" s="56" t="s">
        <v>316</v>
      </c>
      <c r="H16" s="56" t="s">
        <v>312</v>
      </c>
      <c r="I16" s="57">
        <v>410413.6</v>
      </c>
      <c r="J16" s="56" t="s">
        <v>263</v>
      </c>
      <c r="K16" s="66" t="s">
        <v>317</v>
      </c>
    </row>
    <row r="17" spans="1:12">
      <c r="A17" s="56" t="s">
        <v>332</v>
      </c>
      <c r="B17" s="66">
        <v>44286</v>
      </c>
      <c r="C17" s="56" t="s">
        <v>333</v>
      </c>
      <c r="D17" s="56" t="s">
        <v>334</v>
      </c>
      <c r="E17" s="56" t="s">
        <v>258</v>
      </c>
      <c r="F17" s="56" t="s">
        <v>292</v>
      </c>
      <c r="G17" s="56" t="s">
        <v>335</v>
      </c>
      <c r="H17" s="56" t="s">
        <v>332</v>
      </c>
      <c r="I17" s="57">
        <v>585451.09</v>
      </c>
      <c r="J17" s="56" t="s">
        <v>259</v>
      </c>
      <c r="K17" s="66" t="s">
        <v>296</v>
      </c>
    </row>
    <row r="18" spans="1:12">
      <c r="A18" s="56" t="s">
        <v>268</v>
      </c>
      <c r="B18" s="66">
        <v>44609</v>
      </c>
      <c r="C18" s="56" t="s">
        <v>321</v>
      </c>
      <c r="D18" s="56" t="s">
        <v>322</v>
      </c>
      <c r="E18" s="56" t="s">
        <v>269</v>
      </c>
      <c r="F18" s="56" t="s">
        <v>292</v>
      </c>
      <c r="G18" s="56" t="s">
        <v>316</v>
      </c>
      <c r="H18" s="56" t="s">
        <v>268</v>
      </c>
      <c r="I18" s="57">
        <v>710379.29</v>
      </c>
      <c r="J18" s="56" t="s">
        <v>263</v>
      </c>
      <c r="K18" s="66" t="s">
        <v>296</v>
      </c>
      <c r="L18" s="53" t="s">
        <v>323</v>
      </c>
    </row>
    <row r="19" spans="1:12">
      <c r="A19" s="56" t="s">
        <v>312</v>
      </c>
      <c r="B19" s="66">
        <v>44203</v>
      </c>
      <c r="C19" s="56" t="s">
        <v>321</v>
      </c>
      <c r="D19" s="56" t="s">
        <v>331</v>
      </c>
      <c r="E19" s="56" t="s">
        <v>336</v>
      </c>
      <c r="F19" s="56" t="s">
        <v>292</v>
      </c>
      <c r="G19" s="56" t="s">
        <v>316</v>
      </c>
      <c r="H19" s="56" t="s">
        <v>312</v>
      </c>
      <c r="I19" s="57">
        <v>429971.6</v>
      </c>
      <c r="J19" s="56" t="s">
        <v>263</v>
      </c>
      <c r="K19" s="66" t="s">
        <v>317</v>
      </c>
    </row>
    <row r="20" spans="1:12">
      <c r="A20" s="56" t="s">
        <v>337</v>
      </c>
      <c r="B20" s="66">
        <v>41907</v>
      </c>
      <c r="C20" s="56" t="s">
        <v>321</v>
      </c>
      <c r="D20" s="56" t="s">
        <v>338</v>
      </c>
      <c r="E20" s="56" t="s">
        <v>339</v>
      </c>
      <c r="F20" s="56" t="s">
        <v>292</v>
      </c>
      <c r="G20" s="56" t="s">
        <v>316</v>
      </c>
      <c r="H20" s="56" t="s">
        <v>337</v>
      </c>
      <c r="I20" s="57">
        <v>399913.69</v>
      </c>
      <c r="J20" s="56" t="s">
        <v>263</v>
      </c>
      <c r="K20" s="66" t="s">
        <v>340</v>
      </c>
    </row>
    <row r="21" spans="1:12">
      <c r="A21" s="56" t="s">
        <v>312</v>
      </c>
      <c r="B21" s="66">
        <v>43388</v>
      </c>
      <c r="C21" s="56" t="s">
        <v>321</v>
      </c>
      <c r="D21" s="56" t="s">
        <v>331</v>
      </c>
      <c r="E21" s="56" t="s">
        <v>341</v>
      </c>
      <c r="F21" s="56" t="s">
        <v>292</v>
      </c>
      <c r="G21" s="56" t="s">
        <v>316</v>
      </c>
      <c r="H21" s="56" t="s">
        <v>312</v>
      </c>
      <c r="I21" s="57">
        <v>392104.14</v>
      </c>
      <c r="J21" s="56" t="s">
        <v>263</v>
      </c>
      <c r="K21" s="66" t="s">
        <v>317</v>
      </c>
    </row>
    <row r="22" spans="1:12">
      <c r="A22" s="56" t="s">
        <v>332</v>
      </c>
      <c r="B22" s="66">
        <v>43416</v>
      </c>
      <c r="C22" s="56" t="s">
        <v>342</v>
      </c>
      <c r="D22" s="56" t="s">
        <v>343</v>
      </c>
      <c r="E22" s="56" t="s">
        <v>271</v>
      </c>
      <c r="F22" s="56" t="s">
        <v>292</v>
      </c>
      <c r="G22" s="56" t="s">
        <v>335</v>
      </c>
      <c r="H22" s="56" t="s">
        <v>332</v>
      </c>
      <c r="I22" s="57">
        <v>1412195</v>
      </c>
      <c r="J22" s="56" t="s">
        <v>267</v>
      </c>
      <c r="K22" s="66" t="s">
        <v>296</v>
      </c>
    </row>
    <row r="23" spans="1:12">
      <c r="A23" s="56" t="s">
        <v>332</v>
      </c>
      <c r="B23" s="66">
        <v>43416</v>
      </c>
      <c r="C23" s="56" t="s">
        <v>344</v>
      </c>
      <c r="D23" s="56" t="s">
        <v>345</v>
      </c>
      <c r="E23" s="56" t="s">
        <v>272</v>
      </c>
      <c r="F23" s="56" t="s">
        <v>292</v>
      </c>
      <c r="G23" s="56" t="s">
        <v>335</v>
      </c>
      <c r="H23" s="56" t="s">
        <v>332</v>
      </c>
      <c r="I23" s="57">
        <v>1412195</v>
      </c>
      <c r="J23" s="56" t="s">
        <v>267</v>
      </c>
      <c r="K23" s="66" t="s">
        <v>296</v>
      </c>
    </row>
    <row r="24" spans="1:12">
      <c r="A24" s="56" t="s">
        <v>268</v>
      </c>
      <c r="B24" s="66">
        <v>43640</v>
      </c>
      <c r="C24" s="56" t="s">
        <v>321</v>
      </c>
      <c r="D24" s="56" t="s">
        <v>346</v>
      </c>
      <c r="E24" s="56" t="s">
        <v>347</v>
      </c>
      <c r="F24" s="56" t="s">
        <v>292</v>
      </c>
      <c r="G24" s="56" t="s">
        <v>316</v>
      </c>
      <c r="H24" s="56" t="s">
        <v>268</v>
      </c>
      <c r="I24" s="57">
        <v>287855.26</v>
      </c>
      <c r="J24" s="56" t="s">
        <v>263</v>
      </c>
      <c r="K24" s="66" t="s">
        <v>340</v>
      </c>
    </row>
    <row r="25" spans="1:12">
      <c r="A25" s="56" t="s">
        <v>332</v>
      </c>
      <c r="B25" s="66">
        <v>44286</v>
      </c>
      <c r="C25" s="56" t="s">
        <v>348</v>
      </c>
      <c r="D25" s="56" t="s">
        <v>349</v>
      </c>
      <c r="E25" s="56" t="s">
        <v>274</v>
      </c>
      <c r="F25" s="56" t="s">
        <v>292</v>
      </c>
      <c r="G25" s="56" t="s">
        <v>335</v>
      </c>
      <c r="H25" s="56" t="s">
        <v>332</v>
      </c>
      <c r="I25" s="57">
        <v>501323</v>
      </c>
      <c r="J25" s="56" t="s">
        <v>267</v>
      </c>
      <c r="K25" s="66" t="s">
        <v>296</v>
      </c>
    </row>
    <row r="26" spans="1:12">
      <c r="A26" s="56"/>
      <c r="B26" s="66" t="s">
        <v>350</v>
      </c>
      <c r="C26" s="56" t="s">
        <v>321</v>
      </c>
      <c r="D26" s="56" t="s">
        <v>351</v>
      </c>
      <c r="E26" s="56" t="s">
        <v>352</v>
      </c>
      <c r="F26" s="56"/>
      <c r="G26" s="56"/>
      <c r="H26" s="56"/>
      <c r="I26" s="57">
        <v>269899.9975</v>
      </c>
      <c r="J26" s="56" t="s">
        <v>263</v>
      </c>
      <c r="K26" s="66" t="s">
        <v>340</v>
      </c>
    </row>
    <row r="27" spans="1:12">
      <c r="A27" s="56"/>
      <c r="B27" s="66" t="s">
        <v>353</v>
      </c>
      <c r="C27" s="56" t="s">
        <v>313</v>
      </c>
      <c r="D27" s="56" t="s">
        <v>277</v>
      </c>
      <c r="E27" s="56" t="s">
        <v>278</v>
      </c>
      <c r="F27" s="56" t="s">
        <v>354</v>
      </c>
      <c r="G27" s="56" t="s">
        <v>316</v>
      </c>
      <c r="H27" s="56" t="s">
        <v>268</v>
      </c>
      <c r="I27" s="57">
        <v>841181.67</v>
      </c>
      <c r="J27" s="56" t="s">
        <v>263</v>
      </c>
      <c r="K27" s="66" t="s">
        <v>296</v>
      </c>
    </row>
    <row r="28" spans="1:12" ht="15">
      <c r="A28" s="56"/>
      <c r="C28" s="56"/>
      <c r="D28" s="56"/>
      <c r="E28" s="56"/>
      <c r="F28" s="56"/>
      <c r="G28" s="56"/>
      <c r="H28" s="56"/>
      <c r="I28" s="67">
        <f>SUBTOTAL(9,I2:I27)</f>
        <v>14192229.361112244</v>
      </c>
    </row>
    <row r="29" spans="1:12">
      <c r="B29" s="68"/>
    </row>
    <row r="30" spans="1:12">
      <c r="B30" s="68"/>
    </row>
    <row r="31" spans="1:12">
      <c r="B31" s="68"/>
    </row>
    <row r="32" spans="1:12" ht="15">
      <c r="B32" s="68"/>
      <c r="C32" s="68"/>
      <c r="D32" s="69"/>
    </row>
    <row r="33" spans="3:9">
      <c r="C33" s="68" t="s">
        <v>263</v>
      </c>
      <c r="D33" s="70">
        <v>6800231.9204999991</v>
      </c>
      <c r="E33" s="53">
        <v>12</v>
      </c>
    </row>
    <row r="34" spans="3:9">
      <c r="C34" s="68" t="s">
        <v>259</v>
      </c>
      <c r="D34" s="70">
        <v>4519454.9606122449</v>
      </c>
      <c r="E34" s="53">
        <v>6</v>
      </c>
    </row>
    <row r="35" spans="3:9">
      <c r="C35" s="68" t="s">
        <v>267</v>
      </c>
      <c r="D35" s="70">
        <v>3325713</v>
      </c>
      <c r="E35" s="53">
        <v>3</v>
      </c>
    </row>
    <row r="36" spans="3:9" ht="15">
      <c r="C36" s="68"/>
      <c r="D36" s="71">
        <f>SUM(D33:D35)</f>
        <v>14645399.881112244</v>
      </c>
    </row>
    <row r="37" spans="3:9">
      <c r="C37" s="68"/>
      <c r="D37" s="70"/>
    </row>
    <row r="38" spans="3:9">
      <c r="C38" s="68"/>
      <c r="D38" s="70"/>
    </row>
    <row r="39" spans="3:9">
      <c r="C39" s="72" t="s">
        <v>355</v>
      </c>
      <c r="D39" s="73">
        <v>2005320.74</v>
      </c>
      <c r="E39" s="74">
        <v>6</v>
      </c>
      <c r="F39" s="75">
        <f>D39+D40</f>
        <v>2962989.24</v>
      </c>
      <c r="I39" s="76"/>
    </row>
    <row r="40" spans="3:9">
      <c r="C40" s="72" t="s">
        <v>356</v>
      </c>
      <c r="D40" s="73">
        <f>687768.5+269900</f>
        <v>957668.5</v>
      </c>
      <c r="E40" s="74">
        <v>3</v>
      </c>
    </row>
    <row r="41" spans="3:9">
      <c r="C41" s="72" t="s">
        <v>357</v>
      </c>
      <c r="D41" s="73">
        <v>453170.52</v>
      </c>
      <c r="E41" s="74">
        <v>1</v>
      </c>
    </row>
    <row r="42" spans="3:9">
      <c r="C42" s="72" t="s">
        <v>358</v>
      </c>
      <c r="D42" s="73">
        <v>906716.97</v>
      </c>
      <c r="E42" s="74">
        <v>4</v>
      </c>
    </row>
    <row r="43" spans="3:9">
      <c r="C43" s="72" t="s">
        <v>359</v>
      </c>
      <c r="D43" s="73">
        <v>24589.69</v>
      </c>
      <c r="E43" s="74">
        <v>2</v>
      </c>
    </row>
    <row r="44" spans="3:9">
      <c r="C44" s="68" t="s">
        <v>296</v>
      </c>
      <c r="D44" s="77">
        <v>9844762.5</v>
      </c>
    </row>
    <row r="45" spans="3:9" ht="15">
      <c r="D45" s="78">
        <f>SUM(D39:D44)</f>
        <v>14192228.920000002</v>
      </c>
    </row>
  </sheetData>
  <sheetProtection formatCells="0" formatColumns="0" formatRows="0" insertColumns="0" insertRows="0" insertHyperlinks="0" deleteColumns="0" deleteRows="0" sort="0" autoFilter="0" pivotTables="0"/>
  <autoFilter ref="A1:L27"/>
  <pageMargins left="0.69999998807907104" right="0.69999998807907104" top="0.75" bottom="0.75" header="0.30000001192092896" footer="0.30000001192092896"/>
  <pageSetup errors="blank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51"/>
  </sheetPr>
  <dimension ref="A1:D15"/>
  <sheetViews>
    <sheetView view="pageBreakPreview" zoomScaleNormal="100" zoomScaleSheetLayoutView="100" workbookViewId="0">
      <selection activeCell="A4" sqref="A4:A14"/>
    </sheetView>
  </sheetViews>
  <sheetFormatPr defaultColWidth="9.28515625" defaultRowHeight="12.75"/>
  <cols>
    <col min="1" max="1" width="33.5703125" style="53" customWidth="1"/>
    <col min="2" max="2" width="15" style="53" customWidth="1"/>
    <col min="3" max="3" width="28" style="53" customWidth="1"/>
    <col min="4" max="4" width="22.42578125" style="53" customWidth="1"/>
    <col min="5" max="256" width="9.28515625" style="53"/>
    <col min="257" max="257" width="33.5703125" style="53" customWidth="1"/>
    <col min="258" max="258" width="15" style="53" customWidth="1"/>
    <col min="259" max="259" width="28" style="53" customWidth="1"/>
    <col min="260" max="260" width="22.42578125" style="53" customWidth="1"/>
    <col min="261" max="512" width="9.28515625" style="53"/>
    <col min="513" max="513" width="33.5703125" style="53" customWidth="1"/>
    <col min="514" max="514" width="15" style="53" customWidth="1"/>
    <col min="515" max="515" width="28" style="53" customWidth="1"/>
    <col min="516" max="516" width="22.42578125" style="53" customWidth="1"/>
    <col min="517" max="768" width="9.28515625" style="53"/>
    <col min="769" max="769" width="33.5703125" style="53" customWidth="1"/>
    <col min="770" max="770" width="15" style="53" customWidth="1"/>
    <col min="771" max="771" width="28" style="53" customWidth="1"/>
    <col min="772" max="772" width="22.42578125" style="53" customWidth="1"/>
    <col min="773" max="1024" width="9.28515625" style="53"/>
    <col min="1025" max="1025" width="33.5703125" style="53" customWidth="1"/>
    <col min="1026" max="1026" width="15" style="53" customWidth="1"/>
    <col min="1027" max="1027" width="28" style="53" customWidth="1"/>
    <col min="1028" max="1028" width="22.42578125" style="53" customWidth="1"/>
    <col min="1029" max="1280" width="9.28515625" style="53"/>
    <col min="1281" max="1281" width="33.5703125" style="53" customWidth="1"/>
    <col min="1282" max="1282" width="15" style="53" customWidth="1"/>
    <col min="1283" max="1283" width="28" style="53" customWidth="1"/>
    <col min="1284" max="1284" width="22.42578125" style="53" customWidth="1"/>
    <col min="1285" max="1536" width="9.28515625" style="53"/>
    <col min="1537" max="1537" width="33.5703125" style="53" customWidth="1"/>
    <col min="1538" max="1538" width="15" style="53" customWidth="1"/>
    <col min="1539" max="1539" width="28" style="53" customWidth="1"/>
    <col min="1540" max="1540" width="22.42578125" style="53" customWidth="1"/>
    <col min="1541" max="1792" width="9.28515625" style="53"/>
    <col min="1793" max="1793" width="33.5703125" style="53" customWidth="1"/>
    <col min="1794" max="1794" width="15" style="53" customWidth="1"/>
    <col min="1795" max="1795" width="28" style="53" customWidth="1"/>
    <col min="1796" max="1796" width="22.42578125" style="53" customWidth="1"/>
    <col min="1797" max="2048" width="9.28515625" style="53"/>
    <col min="2049" max="2049" width="33.5703125" style="53" customWidth="1"/>
    <col min="2050" max="2050" width="15" style="53" customWidth="1"/>
    <col min="2051" max="2051" width="28" style="53" customWidth="1"/>
    <col min="2052" max="2052" width="22.42578125" style="53" customWidth="1"/>
    <col min="2053" max="2304" width="9.28515625" style="53"/>
    <col min="2305" max="2305" width="33.5703125" style="53" customWidth="1"/>
    <col min="2306" max="2306" width="15" style="53" customWidth="1"/>
    <col min="2307" max="2307" width="28" style="53" customWidth="1"/>
    <col min="2308" max="2308" width="22.42578125" style="53" customWidth="1"/>
    <col min="2309" max="2560" width="9.28515625" style="53"/>
    <col min="2561" max="2561" width="33.5703125" style="53" customWidth="1"/>
    <col min="2562" max="2562" width="15" style="53" customWidth="1"/>
    <col min="2563" max="2563" width="28" style="53" customWidth="1"/>
    <col min="2564" max="2564" width="22.42578125" style="53" customWidth="1"/>
    <col min="2565" max="2816" width="9.28515625" style="53"/>
    <col min="2817" max="2817" width="33.5703125" style="53" customWidth="1"/>
    <col min="2818" max="2818" width="15" style="53" customWidth="1"/>
    <col min="2819" max="2819" width="28" style="53" customWidth="1"/>
    <col min="2820" max="2820" width="22.42578125" style="53" customWidth="1"/>
    <col min="2821" max="3072" width="9.28515625" style="53"/>
    <col min="3073" max="3073" width="33.5703125" style="53" customWidth="1"/>
    <col min="3074" max="3074" width="15" style="53" customWidth="1"/>
    <col min="3075" max="3075" width="28" style="53" customWidth="1"/>
    <col min="3076" max="3076" width="22.42578125" style="53" customWidth="1"/>
    <col min="3077" max="3328" width="9.28515625" style="53"/>
    <col min="3329" max="3329" width="33.5703125" style="53" customWidth="1"/>
    <col min="3330" max="3330" width="15" style="53" customWidth="1"/>
    <col min="3331" max="3331" width="28" style="53" customWidth="1"/>
    <col min="3332" max="3332" width="22.42578125" style="53" customWidth="1"/>
    <col min="3333" max="3584" width="9.28515625" style="53"/>
    <col min="3585" max="3585" width="33.5703125" style="53" customWidth="1"/>
    <col min="3586" max="3586" width="15" style="53" customWidth="1"/>
    <col min="3587" max="3587" width="28" style="53" customWidth="1"/>
    <col min="3588" max="3588" width="22.42578125" style="53" customWidth="1"/>
    <col min="3589" max="3840" width="9.28515625" style="53"/>
    <col min="3841" max="3841" width="33.5703125" style="53" customWidth="1"/>
    <col min="3842" max="3842" width="15" style="53" customWidth="1"/>
    <col min="3843" max="3843" width="28" style="53" customWidth="1"/>
    <col min="3844" max="3844" width="22.42578125" style="53" customWidth="1"/>
    <col min="3845" max="4096" width="9.28515625" style="53"/>
    <col min="4097" max="4097" width="33.5703125" style="53" customWidth="1"/>
    <col min="4098" max="4098" width="15" style="53" customWidth="1"/>
    <col min="4099" max="4099" width="28" style="53" customWidth="1"/>
    <col min="4100" max="4100" width="22.42578125" style="53" customWidth="1"/>
    <col min="4101" max="4352" width="9.28515625" style="53"/>
    <col min="4353" max="4353" width="33.5703125" style="53" customWidth="1"/>
    <col min="4354" max="4354" width="15" style="53" customWidth="1"/>
    <col min="4355" max="4355" width="28" style="53" customWidth="1"/>
    <col min="4356" max="4356" width="22.42578125" style="53" customWidth="1"/>
    <col min="4357" max="4608" width="9.28515625" style="53"/>
    <col min="4609" max="4609" width="33.5703125" style="53" customWidth="1"/>
    <col min="4610" max="4610" width="15" style="53" customWidth="1"/>
    <col min="4611" max="4611" width="28" style="53" customWidth="1"/>
    <col min="4612" max="4612" width="22.42578125" style="53" customWidth="1"/>
    <col min="4613" max="4864" width="9.28515625" style="53"/>
    <col min="4865" max="4865" width="33.5703125" style="53" customWidth="1"/>
    <col min="4866" max="4866" width="15" style="53" customWidth="1"/>
    <col min="4867" max="4867" width="28" style="53" customWidth="1"/>
    <col min="4868" max="4868" width="22.42578125" style="53" customWidth="1"/>
    <col min="4869" max="5120" width="9.28515625" style="53"/>
    <col min="5121" max="5121" width="33.5703125" style="53" customWidth="1"/>
    <col min="5122" max="5122" width="15" style="53" customWidth="1"/>
    <col min="5123" max="5123" width="28" style="53" customWidth="1"/>
    <col min="5124" max="5124" width="22.42578125" style="53" customWidth="1"/>
    <col min="5125" max="5376" width="9.28515625" style="53"/>
    <col min="5377" max="5377" width="33.5703125" style="53" customWidth="1"/>
    <col min="5378" max="5378" width="15" style="53" customWidth="1"/>
    <col min="5379" max="5379" width="28" style="53" customWidth="1"/>
    <col min="5380" max="5380" width="22.42578125" style="53" customWidth="1"/>
    <col min="5381" max="5632" width="9.28515625" style="53"/>
    <col min="5633" max="5633" width="33.5703125" style="53" customWidth="1"/>
    <col min="5634" max="5634" width="15" style="53" customWidth="1"/>
    <col min="5635" max="5635" width="28" style="53" customWidth="1"/>
    <col min="5636" max="5636" width="22.42578125" style="53" customWidth="1"/>
    <col min="5637" max="5888" width="9.28515625" style="53"/>
    <col min="5889" max="5889" width="33.5703125" style="53" customWidth="1"/>
    <col min="5890" max="5890" width="15" style="53" customWidth="1"/>
    <col min="5891" max="5891" width="28" style="53" customWidth="1"/>
    <col min="5892" max="5892" width="22.42578125" style="53" customWidth="1"/>
    <col min="5893" max="6144" width="9.28515625" style="53"/>
    <col min="6145" max="6145" width="33.5703125" style="53" customWidth="1"/>
    <col min="6146" max="6146" width="15" style="53" customWidth="1"/>
    <col min="6147" max="6147" width="28" style="53" customWidth="1"/>
    <col min="6148" max="6148" width="22.42578125" style="53" customWidth="1"/>
    <col min="6149" max="6400" width="9.28515625" style="53"/>
    <col min="6401" max="6401" width="33.5703125" style="53" customWidth="1"/>
    <col min="6402" max="6402" width="15" style="53" customWidth="1"/>
    <col min="6403" max="6403" width="28" style="53" customWidth="1"/>
    <col min="6404" max="6404" width="22.42578125" style="53" customWidth="1"/>
    <col min="6405" max="6656" width="9.28515625" style="53"/>
    <col min="6657" max="6657" width="33.5703125" style="53" customWidth="1"/>
    <col min="6658" max="6658" width="15" style="53" customWidth="1"/>
    <col min="6659" max="6659" width="28" style="53" customWidth="1"/>
    <col min="6660" max="6660" width="22.42578125" style="53" customWidth="1"/>
    <col min="6661" max="6912" width="9.28515625" style="53"/>
    <col min="6913" max="6913" width="33.5703125" style="53" customWidth="1"/>
    <col min="6914" max="6914" width="15" style="53" customWidth="1"/>
    <col min="6915" max="6915" width="28" style="53" customWidth="1"/>
    <col min="6916" max="6916" width="22.42578125" style="53" customWidth="1"/>
    <col min="6917" max="7168" width="9.28515625" style="53"/>
    <col min="7169" max="7169" width="33.5703125" style="53" customWidth="1"/>
    <col min="7170" max="7170" width="15" style="53" customWidth="1"/>
    <col min="7171" max="7171" width="28" style="53" customWidth="1"/>
    <col min="7172" max="7172" width="22.42578125" style="53" customWidth="1"/>
    <col min="7173" max="7424" width="9.28515625" style="53"/>
    <col min="7425" max="7425" width="33.5703125" style="53" customWidth="1"/>
    <col min="7426" max="7426" width="15" style="53" customWidth="1"/>
    <col min="7427" max="7427" width="28" style="53" customWidth="1"/>
    <col min="7428" max="7428" width="22.42578125" style="53" customWidth="1"/>
    <col min="7429" max="7680" width="9.28515625" style="53"/>
    <col min="7681" max="7681" width="33.5703125" style="53" customWidth="1"/>
    <col min="7682" max="7682" width="15" style="53" customWidth="1"/>
    <col min="7683" max="7683" width="28" style="53" customWidth="1"/>
    <col min="7684" max="7684" width="22.42578125" style="53" customWidth="1"/>
    <col min="7685" max="7936" width="9.28515625" style="53"/>
    <col min="7937" max="7937" width="33.5703125" style="53" customWidth="1"/>
    <col min="7938" max="7938" width="15" style="53" customWidth="1"/>
    <col min="7939" max="7939" width="28" style="53" customWidth="1"/>
    <col min="7940" max="7940" width="22.42578125" style="53" customWidth="1"/>
    <col min="7941" max="8192" width="9.28515625" style="53"/>
    <col min="8193" max="8193" width="33.5703125" style="53" customWidth="1"/>
    <col min="8194" max="8194" width="15" style="53" customWidth="1"/>
    <col min="8195" max="8195" width="28" style="53" customWidth="1"/>
    <col min="8196" max="8196" width="22.42578125" style="53" customWidth="1"/>
    <col min="8197" max="8448" width="9.28515625" style="53"/>
    <col min="8449" max="8449" width="33.5703125" style="53" customWidth="1"/>
    <col min="8450" max="8450" width="15" style="53" customWidth="1"/>
    <col min="8451" max="8451" width="28" style="53" customWidth="1"/>
    <col min="8452" max="8452" width="22.42578125" style="53" customWidth="1"/>
    <col min="8453" max="8704" width="9.28515625" style="53"/>
    <col min="8705" max="8705" width="33.5703125" style="53" customWidth="1"/>
    <col min="8706" max="8706" width="15" style="53" customWidth="1"/>
    <col min="8707" max="8707" width="28" style="53" customWidth="1"/>
    <col min="8708" max="8708" width="22.42578125" style="53" customWidth="1"/>
    <col min="8709" max="8960" width="9.28515625" style="53"/>
    <col min="8961" max="8961" width="33.5703125" style="53" customWidth="1"/>
    <col min="8962" max="8962" width="15" style="53" customWidth="1"/>
    <col min="8963" max="8963" width="28" style="53" customWidth="1"/>
    <col min="8964" max="8964" width="22.42578125" style="53" customWidth="1"/>
    <col min="8965" max="9216" width="9.28515625" style="53"/>
    <col min="9217" max="9217" width="33.5703125" style="53" customWidth="1"/>
    <col min="9218" max="9218" width="15" style="53" customWidth="1"/>
    <col min="9219" max="9219" width="28" style="53" customWidth="1"/>
    <col min="9220" max="9220" width="22.42578125" style="53" customWidth="1"/>
    <col min="9221" max="9472" width="9.28515625" style="53"/>
    <col min="9473" max="9473" width="33.5703125" style="53" customWidth="1"/>
    <col min="9474" max="9474" width="15" style="53" customWidth="1"/>
    <col min="9475" max="9475" width="28" style="53" customWidth="1"/>
    <col min="9476" max="9476" width="22.42578125" style="53" customWidth="1"/>
    <col min="9477" max="9728" width="9.28515625" style="53"/>
    <col min="9729" max="9729" width="33.5703125" style="53" customWidth="1"/>
    <col min="9730" max="9730" width="15" style="53" customWidth="1"/>
    <col min="9731" max="9731" width="28" style="53" customWidth="1"/>
    <col min="9732" max="9732" width="22.42578125" style="53" customWidth="1"/>
    <col min="9733" max="9984" width="9.28515625" style="53"/>
    <col min="9985" max="9985" width="33.5703125" style="53" customWidth="1"/>
    <col min="9986" max="9986" width="15" style="53" customWidth="1"/>
    <col min="9987" max="9987" width="28" style="53" customWidth="1"/>
    <col min="9988" max="9988" width="22.42578125" style="53" customWidth="1"/>
    <col min="9989" max="10240" width="9.28515625" style="53"/>
    <col min="10241" max="10241" width="33.5703125" style="53" customWidth="1"/>
    <col min="10242" max="10242" width="15" style="53" customWidth="1"/>
    <col min="10243" max="10243" width="28" style="53" customWidth="1"/>
    <col min="10244" max="10244" width="22.42578125" style="53" customWidth="1"/>
    <col min="10245" max="10496" width="9.28515625" style="53"/>
    <col min="10497" max="10497" width="33.5703125" style="53" customWidth="1"/>
    <col min="10498" max="10498" width="15" style="53" customWidth="1"/>
    <col min="10499" max="10499" width="28" style="53" customWidth="1"/>
    <col min="10500" max="10500" width="22.42578125" style="53" customWidth="1"/>
    <col min="10501" max="10752" width="9.28515625" style="53"/>
    <col min="10753" max="10753" width="33.5703125" style="53" customWidth="1"/>
    <col min="10754" max="10754" width="15" style="53" customWidth="1"/>
    <col min="10755" max="10755" width="28" style="53" customWidth="1"/>
    <col min="10756" max="10756" width="22.42578125" style="53" customWidth="1"/>
    <col min="10757" max="11008" width="9.28515625" style="53"/>
    <col min="11009" max="11009" width="33.5703125" style="53" customWidth="1"/>
    <col min="11010" max="11010" width="15" style="53" customWidth="1"/>
    <col min="11011" max="11011" width="28" style="53" customWidth="1"/>
    <col min="11012" max="11012" width="22.42578125" style="53" customWidth="1"/>
    <col min="11013" max="11264" width="9.28515625" style="53"/>
    <col min="11265" max="11265" width="33.5703125" style="53" customWidth="1"/>
    <col min="11266" max="11266" width="15" style="53" customWidth="1"/>
    <col min="11267" max="11267" width="28" style="53" customWidth="1"/>
    <col min="11268" max="11268" width="22.42578125" style="53" customWidth="1"/>
    <col min="11269" max="11520" width="9.28515625" style="53"/>
    <col min="11521" max="11521" width="33.5703125" style="53" customWidth="1"/>
    <col min="11522" max="11522" width="15" style="53" customWidth="1"/>
    <col min="11523" max="11523" width="28" style="53" customWidth="1"/>
    <col min="11524" max="11524" width="22.42578125" style="53" customWidth="1"/>
    <col min="11525" max="11776" width="9.28515625" style="53"/>
    <col min="11777" max="11777" width="33.5703125" style="53" customWidth="1"/>
    <col min="11778" max="11778" width="15" style="53" customWidth="1"/>
    <col min="11779" max="11779" width="28" style="53" customWidth="1"/>
    <col min="11780" max="11780" width="22.42578125" style="53" customWidth="1"/>
    <col min="11781" max="12032" width="9.28515625" style="53"/>
    <col min="12033" max="12033" width="33.5703125" style="53" customWidth="1"/>
    <col min="12034" max="12034" width="15" style="53" customWidth="1"/>
    <col min="12035" max="12035" width="28" style="53" customWidth="1"/>
    <col min="12036" max="12036" width="22.42578125" style="53" customWidth="1"/>
    <col min="12037" max="12288" width="9.28515625" style="53"/>
    <col min="12289" max="12289" width="33.5703125" style="53" customWidth="1"/>
    <col min="12290" max="12290" width="15" style="53" customWidth="1"/>
    <col min="12291" max="12291" width="28" style="53" customWidth="1"/>
    <col min="12292" max="12292" width="22.42578125" style="53" customWidth="1"/>
    <col min="12293" max="12544" width="9.28515625" style="53"/>
    <col min="12545" max="12545" width="33.5703125" style="53" customWidth="1"/>
    <col min="12546" max="12546" width="15" style="53" customWidth="1"/>
    <col min="12547" max="12547" width="28" style="53" customWidth="1"/>
    <col min="12548" max="12548" width="22.42578125" style="53" customWidth="1"/>
    <col min="12549" max="12800" width="9.28515625" style="53"/>
    <col min="12801" max="12801" width="33.5703125" style="53" customWidth="1"/>
    <col min="12802" max="12802" width="15" style="53" customWidth="1"/>
    <col min="12803" max="12803" width="28" style="53" customWidth="1"/>
    <col min="12804" max="12804" width="22.42578125" style="53" customWidth="1"/>
    <col min="12805" max="13056" width="9.28515625" style="53"/>
    <col min="13057" max="13057" width="33.5703125" style="53" customWidth="1"/>
    <col min="13058" max="13058" width="15" style="53" customWidth="1"/>
    <col min="13059" max="13059" width="28" style="53" customWidth="1"/>
    <col min="13060" max="13060" width="22.42578125" style="53" customWidth="1"/>
    <col min="13061" max="13312" width="9.28515625" style="53"/>
    <col min="13313" max="13313" width="33.5703125" style="53" customWidth="1"/>
    <col min="13314" max="13314" width="15" style="53" customWidth="1"/>
    <col min="13315" max="13315" width="28" style="53" customWidth="1"/>
    <col min="13316" max="13316" width="22.42578125" style="53" customWidth="1"/>
    <col min="13317" max="13568" width="9.28515625" style="53"/>
    <col min="13569" max="13569" width="33.5703125" style="53" customWidth="1"/>
    <col min="13570" max="13570" width="15" style="53" customWidth="1"/>
    <col min="13571" max="13571" width="28" style="53" customWidth="1"/>
    <col min="13572" max="13572" width="22.42578125" style="53" customWidth="1"/>
    <col min="13573" max="13824" width="9.28515625" style="53"/>
    <col min="13825" max="13825" width="33.5703125" style="53" customWidth="1"/>
    <col min="13826" max="13826" width="15" style="53" customWidth="1"/>
    <col min="13827" max="13827" width="28" style="53" customWidth="1"/>
    <col min="13828" max="13828" width="22.42578125" style="53" customWidth="1"/>
    <col min="13829" max="14080" width="9.28515625" style="53"/>
    <col min="14081" max="14081" width="33.5703125" style="53" customWidth="1"/>
    <col min="14082" max="14082" width="15" style="53" customWidth="1"/>
    <col min="14083" max="14083" width="28" style="53" customWidth="1"/>
    <col min="14084" max="14084" width="22.42578125" style="53" customWidth="1"/>
    <col min="14085" max="14336" width="9.28515625" style="53"/>
    <col min="14337" max="14337" width="33.5703125" style="53" customWidth="1"/>
    <col min="14338" max="14338" width="15" style="53" customWidth="1"/>
    <col min="14339" max="14339" width="28" style="53" customWidth="1"/>
    <col min="14340" max="14340" width="22.42578125" style="53" customWidth="1"/>
    <col min="14341" max="14592" width="9.28515625" style="53"/>
    <col min="14593" max="14593" width="33.5703125" style="53" customWidth="1"/>
    <col min="14594" max="14594" width="15" style="53" customWidth="1"/>
    <col min="14595" max="14595" width="28" style="53" customWidth="1"/>
    <col min="14596" max="14596" width="22.42578125" style="53" customWidth="1"/>
    <col min="14597" max="14848" width="9.28515625" style="53"/>
    <col min="14849" max="14849" width="33.5703125" style="53" customWidth="1"/>
    <col min="14850" max="14850" width="15" style="53" customWidth="1"/>
    <col min="14851" max="14851" width="28" style="53" customWidth="1"/>
    <col min="14852" max="14852" width="22.42578125" style="53" customWidth="1"/>
    <col min="14853" max="15104" width="9.28515625" style="53"/>
    <col min="15105" max="15105" width="33.5703125" style="53" customWidth="1"/>
    <col min="15106" max="15106" width="15" style="53" customWidth="1"/>
    <col min="15107" max="15107" width="28" style="53" customWidth="1"/>
    <col min="15108" max="15108" width="22.42578125" style="53" customWidth="1"/>
    <col min="15109" max="15360" width="9.28515625" style="53"/>
    <col min="15361" max="15361" width="33.5703125" style="53" customWidth="1"/>
    <col min="15362" max="15362" width="15" style="53" customWidth="1"/>
    <col min="15363" max="15363" width="28" style="53" customWidth="1"/>
    <col min="15364" max="15364" width="22.42578125" style="53" customWidth="1"/>
    <col min="15365" max="15616" width="9.28515625" style="53"/>
    <col min="15617" max="15617" width="33.5703125" style="53" customWidth="1"/>
    <col min="15618" max="15618" width="15" style="53" customWidth="1"/>
    <col min="15619" max="15619" width="28" style="53" customWidth="1"/>
    <col min="15620" max="15620" width="22.42578125" style="53" customWidth="1"/>
    <col min="15621" max="15872" width="9.28515625" style="53"/>
    <col min="15873" max="15873" width="33.5703125" style="53" customWidth="1"/>
    <col min="15874" max="15874" width="15" style="53" customWidth="1"/>
    <col min="15875" max="15875" width="28" style="53" customWidth="1"/>
    <col min="15876" max="15876" width="22.42578125" style="53" customWidth="1"/>
    <col min="15877" max="16128" width="9.28515625" style="53"/>
    <col min="16129" max="16129" width="33.5703125" style="53" customWidth="1"/>
    <col min="16130" max="16130" width="15" style="53" customWidth="1"/>
    <col min="16131" max="16131" width="28" style="53" customWidth="1"/>
    <col min="16132" max="16132" width="22.42578125" style="53" customWidth="1"/>
    <col min="16133" max="16384" width="9.28515625" style="53"/>
  </cols>
  <sheetData>
    <row r="1" spans="1:4" ht="13.5" thickBot="1"/>
    <row r="2" spans="1:4" ht="13.5" thickBot="1">
      <c r="A2" s="54" t="s">
        <v>253</v>
      </c>
      <c r="B2" s="55" t="s">
        <v>254</v>
      </c>
      <c r="C2" s="55" t="s">
        <v>255</v>
      </c>
      <c r="D2" s="55" t="s">
        <v>256</v>
      </c>
    </row>
    <row r="4" spans="1:4">
      <c r="A4" s="56" t="s">
        <v>257</v>
      </c>
      <c r="B4" s="56" t="s">
        <v>258</v>
      </c>
      <c r="C4" s="56" t="s">
        <v>259</v>
      </c>
      <c r="D4" s="57">
        <v>1504868.15</v>
      </c>
    </row>
    <row r="5" spans="1:4">
      <c r="A5" s="56" t="s">
        <v>257</v>
      </c>
      <c r="B5" s="56" t="s">
        <v>260</v>
      </c>
      <c r="C5" s="56" t="s">
        <v>259</v>
      </c>
      <c r="D5" s="57">
        <v>1504868.15</v>
      </c>
    </row>
    <row r="6" spans="1:4">
      <c r="A6" s="56" t="s">
        <v>261</v>
      </c>
      <c r="B6" s="56" t="s">
        <v>262</v>
      </c>
      <c r="C6" s="56" t="s">
        <v>263</v>
      </c>
      <c r="D6" s="57">
        <v>572365.75</v>
      </c>
    </row>
    <row r="7" spans="1:4">
      <c r="A7" s="56" t="s">
        <v>264</v>
      </c>
      <c r="B7" s="56" t="s">
        <v>265</v>
      </c>
      <c r="C7" s="56" t="s">
        <v>263</v>
      </c>
      <c r="D7" s="57">
        <v>799935.4</v>
      </c>
    </row>
    <row r="8" spans="1:4">
      <c r="A8" s="56" t="s">
        <v>266</v>
      </c>
      <c r="B8" s="56" t="s">
        <v>258</v>
      </c>
      <c r="C8" s="56" t="s">
        <v>267</v>
      </c>
      <c r="D8" s="57">
        <v>585451.09</v>
      </c>
    </row>
    <row r="9" spans="1:4">
      <c r="A9" s="56" t="s">
        <v>268</v>
      </c>
      <c r="B9" s="56" t="s">
        <v>269</v>
      </c>
      <c r="C9" s="56" t="s">
        <v>263</v>
      </c>
      <c r="D9" s="57">
        <v>710379.29</v>
      </c>
    </row>
    <row r="10" spans="1:4">
      <c r="A10" s="56" t="s">
        <v>270</v>
      </c>
      <c r="B10" s="56" t="s">
        <v>271</v>
      </c>
      <c r="C10" s="56" t="s">
        <v>267</v>
      </c>
      <c r="D10" s="57">
        <v>1412195</v>
      </c>
    </row>
    <row r="11" spans="1:4">
      <c r="A11" s="56" t="s">
        <v>270</v>
      </c>
      <c r="B11" s="56" t="s">
        <v>272</v>
      </c>
      <c r="C11" s="56" t="s">
        <v>267</v>
      </c>
      <c r="D11" s="57">
        <v>1412195</v>
      </c>
    </row>
    <row r="12" spans="1:4">
      <c r="A12" s="56" t="s">
        <v>273</v>
      </c>
      <c r="B12" s="56" t="s">
        <v>274</v>
      </c>
      <c r="C12" s="56" t="s">
        <v>267</v>
      </c>
      <c r="D12" s="57">
        <v>501323</v>
      </c>
    </row>
    <row r="13" spans="1:4">
      <c r="A13" s="56" t="s">
        <v>275</v>
      </c>
      <c r="B13" s="56" t="s">
        <v>276</v>
      </c>
      <c r="C13" s="56" t="s">
        <v>263</v>
      </c>
      <c r="D13" s="57">
        <v>841181.67</v>
      </c>
    </row>
    <row r="14" spans="1:4">
      <c r="A14" s="56" t="s">
        <v>277</v>
      </c>
      <c r="B14" s="56" t="s">
        <v>278</v>
      </c>
      <c r="C14" s="58" t="s">
        <v>263</v>
      </c>
      <c r="D14" s="53">
        <v>841181.67</v>
      </c>
    </row>
    <row r="15" spans="1:4">
      <c r="C15" s="59" t="s">
        <v>256</v>
      </c>
      <c r="D15" s="60">
        <f>SUM(D4:D14)</f>
        <v>10685944.17</v>
      </c>
    </row>
  </sheetData>
  <sheetProtection formatCells="0" formatColumns="0" formatRows="0" insertColumns="0" insertRows="0" insertHyperlinks="0" deleteColumns="0" deleteRows="0" sort="0" autoFilter="0" pivotTables="0"/>
  <pageMargins left="0.69999998807907104" right="0.69999998807907104" top="0.75" bottom="0.75" header="0.30000001192092896" footer="0.30000001192092896"/>
  <pageSetup paperSize="9" scale="8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Updated Terms</vt:lpstr>
      <vt:lpstr>Pricing Schedule</vt:lpstr>
      <vt:lpstr>Road side assistance</vt:lpstr>
      <vt:lpstr>Fleet List</vt:lpstr>
      <vt:lpstr>High Valued vehicles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P. Nkambule</dc:creator>
  <cp:lastModifiedBy>nkambulep</cp:lastModifiedBy>
  <dcterms:created xsi:type="dcterms:W3CDTF">2026-09-16T10:39:45Z</dcterms:created>
  <dcterms:modified xsi:type="dcterms:W3CDTF">2026-10-05T07:13:02Z</dcterms:modified>
</cp:coreProperties>
</file>