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hidePivotFieldList="1" defaultThemeVersion="124226"/>
  <mc:AlternateContent xmlns:mc="http://schemas.openxmlformats.org/markup-compatibility/2006">
    <mc:Choice Requires="x15">
      <x15ac:absPath xmlns:x15ac="http://schemas.microsoft.com/office/spreadsheetml/2010/11/ac" url="C:\Users\GumedeK\Desktop\2024_1\ET Contract Requests\MSAP NEW CONTRACT\"/>
    </mc:Choice>
  </mc:AlternateContent>
  <xr:revisionPtr revIDLastSave="1" documentId="8_{8AFC9AB1-E31A-47A9-80F0-300B0C5BBAC5}" xr6:coauthVersionLast="47" xr6:coauthVersionMax="47" xr10:uidLastSave="{9181B638-39AD-4766-879E-C2382168AA2C}"/>
  <bookViews>
    <workbookView xWindow="-110" yWindow="-110" windowWidth="19420" windowHeight="10300" tabRatio="873" firstSheet="4" activeTab="4" xr2:uid="{00000000-000D-0000-FFFF-FFFF00000000}"/>
  </bookViews>
  <sheets>
    <sheet name="Read Me" sheetId="26" r:id="rId1"/>
    <sheet name="Tender Cover Sheet" sheetId="16" r:id="rId2"/>
    <sheet name="5.1.0 Preamble" sheetId="35" r:id="rId3"/>
    <sheet name="5.1.1 Price Table 1-6 Equipment" sheetId="60" r:id="rId4"/>
    <sheet name="5.1.1Table 7 Design" sheetId="64" r:id="rId5"/>
    <sheet name="5.1.1 Table 8 Install&amp;Comm" sheetId="68" r:id="rId6"/>
    <sheet name="5.1.2 CPA Formulae" sheetId="5" r:id="rId7"/>
    <sheet name="5.1.4 PS5" sheetId="55" state="hidden" r:id="rId8"/>
    <sheet name="5.1.3 Summary" sheetId="62" r:id="rId9"/>
    <sheet name="5.1.4 Exchange Rates" sheetId="61" r:id="rId10"/>
    <sheet name="Type" sheetId="69" r:id="rId11"/>
    <sheet name="Price" sheetId="70" r:id="rId12"/>
  </sheets>
  <externalReferences>
    <externalReference r:id="rId13"/>
    <externalReference r:id="rId14"/>
  </externalReferences>
  <definedNames>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6">'5.1.2 CPA Formulae'!$A$1:$BO$155</definedName>
    <definedName name="Sort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60" l="1"/>
  <c r="J17" i="64" l="1"/>
  <c r="H20" i="68"/>
  <c r="R19" i="68"/>
  <c r="J19" i="68"/>
  <c r="H19" i="68"/>
  <c r="K19" i="68" s="1"/>
  <c r="F19" i="68"/>
  <c r="R18" i="68"/>
  <c r="J18" i="68"/>
  <c r="H18" i="68"/>
  <c r="K18" i="68" s="1"/>
  <c r="F18" i="68"/>
  <c r="R17" i="68"/>
  <c r="J17" i="68"/>
  <c r="H17" i="68"/>
  <c r="K17" i="68" s="1"/>
  <c r="F17" i="68"/>
  <c r="F20" i="68" l="1"/>
  <c r="F21" i="68" s="1"/>
  <c r="E12" i="62"/>
  <c r="L18" i="68"/>
  <c r="M18" i="68" s="1"/>
  <c r="N18" i="68" s="1"/>
  <c r="J20" i="68"/>
  <c r="J21" i="68" s="1"/>
  <c r="C12" i="62" s="1"/>
  <c r="L19" i="68"/>
  <c r="M19" i="68" s="1"/>
  <c r="N19" i="68" s="1"/>
  <c r="L17" i="68"/>
  <c r="K20" i="68"/>
  <c r="K21" i="68" s="1"/>
  <c r="D12" i="62" s="1"/>
  <c r="L20" i="68" l="1"/>
  <c r="L21" i="68" s="1"/>
  <c r="F12" i="62" s="1"/>
  <c r="M17" i="68"/>
  <c r="M20" i="68" s="1"/>
  <c r="M21" i="68" s="1"/>
  <c r="N17" i="68" l="1"/>
  <c r="N20" i="68" s="1"/>
  <c r="N21" i="68" s="1"/>
  <c r="B149" i="5" l="1"/>
  <c r="B138" i="5"/>
  <c r="B127" i="5"/>
  <c r="B116" i="5"/>
  <c r="B105" i="5"/>
  <c r="B94" i="5"/>
  <c r="B83" i="5"/>
  <c r="B72" i="5"/>
  <c r="B61" i="5"/>
  <c r="B50" i="5"/>
  <c r="C20" i="5"/>
  <c r="C19" i="5"/>
  <c r="C18" i="5"/>
  <c r="C17" i="5"/>
  <c r="C16" i="5"/>
  <c r="C15" i="5"/>
  <c r="C14" i="5"/>
  <c r="C13" i="5"/>
  <c r="C12" i="5"/>
  <c r="C11" i="5"/>
  <c r="C4" i="5"/>
  <c r="C3" i="5"/>
  <c r="C2" i="5"/>
  <c r="C1" i="5"/>
  <c r="F22" i="64" l="1"/>
  <c r="F21" i="64"/>
  <c r="F20" i="64"/>
  <c r="F19" i="64"/>
  <c r="F18" i="64"/>
  <c r="F17" i="64"/>
  <c r="P23" i="64"/>
  <c r="H23" i="64"/>
  <c r="P22" i="64"/>
  <c r="J22" i="64"/>
  <c r="H22" i="64"/>
  <c r="K22" i="64" s="1"/>
  <c r="P21" i="64"/>
  <c r="J21" i="64"/>
  <c r="H21" i="64"/>
  <c r="K21" i="64" s="1"/>
  <c r="P20" i="64"/>
  <c r="J20" i="64"/>
  <c r="H20" i="64"/>
  <c r="K20" i="64" s="1"/>
  <c r="P19" i="64"/>
  <c r="J19" i="64"/>
  <c r="H19" i="64"/>
  <c r="K19" i="64" s="1"/>
  <c r="P18" i="64"/>
  <c r="J18" i="64"/>
  <c r="H18" i="64"/>
  <c r="K18" i="64" s="1"/>
  <c r="P17" i="64"/>
  <c r="H17" i="64"/>
  <c r="K17" i="64" s="1"/>
  <c r="B4" i="64"/>
  <c r="B3" i="64"/>
  <c r="B2" i="64"/>
  <c r="B1" i="64"/>
  <c r="M337" i="60"/>
  <c r="I337" i="60"/>
  <c r="M323" i="60"/>
  <c r="M317" i="60"/>
  <c r="I317" i="60"/>
  <c r="I323" i="60"/>
  <c r="M329" i="60"/>
  <c r="N329" i="60" s="1"/>
  <c r="I329" i="60"/>
  <c r="M309" i="60"/>
  <c r="N309" i="60" s="1"/>
  <c r="M303" i="60"/>
  <c r="N303" i="60" s="1"/>
  <c r="M297" i="60"/>
  <c r="M291" i="60"/>
  <c r="M285" i="60"/>
  <c r="M279" i="60"/>
  <c r="I309" i="60"/>
  <c r="J309" i="60" s="1"/>
  <c r="I303" i="60"/>
  <c r="J303" i="60" s="1"/>
  <c r="I297" i="60"/>
  <c r="I291" i="60"/>
  <c r="I285" i="60"/>
  <c r="I279" i="60"/>
  <c r="I251" i="60"/>
  <c r="I170" i="60"/>
  <c r="V309" i="60"/>
  <c r="L309" i="60"/>
  <c r="V303" i="60"/>
  <c r="L303" i="60"/>
  <c r="F23" i="64" l="1"/>
  <c r="F24" i="64" s="1"/>
  <c r="E11" i="62" s="1"/>
  <c r="L19" i="64"/>
  <c r="M19" i="64" s="1"/>
  <c r="N19" i="64" s="1"/>
  <c r="L22" i="64"/>
  <c r="M22" i="64" s="1"/>
  <c r="N22" i="64" s="1"/>
  <c r="L20" i="64"/>
  <c r="M20" i="64" s="1"/>
  <c r="L18" i="64"/>
  <c r="M18" i="64" s="1"/>
  <c r="N18" i="64" s="1"/>
  <c r="J23" i="64"/>
  <c r="J24" i="64" s="1"/>
  <c r="C11" i="62" s="1"/>
  <c r="L21" i="64"/>
  <c r="M21" i="64" s="1"/>
  <c r="N21" i="64" s="1"/>
  <c r="L17" i="64"/>
  <c r="K23" i="64"/>
  <c r="K24" i="64" s="1"/>
  <c r="D11" i="62" s="1"/>
  <c r="O309" i="60"/>
  <c r="O303" i="60"/>
  <c r="P303" i="60" s="1"/>
  <c r="Q303" i="60" s="1"/>
  <c r="R303" i="60" s="1"/>
  <c r="P309" i="60"/>
  <c r="Q309" i="60" s="1"/>
  <c r="R309" i="60" s="1"/>
  <c r="N20" i="64" l="1"/>
  <c r="L23" i="64"/>
  <c r="L24" i="64" s="1"/>
  <c r="F11" i="62" s="1"/>
  <c r="M17" i="64"/>
  <c r="M23" i="64" s="1"/>
  <c r="M24" i="64" s="1"/>
  <c r="N17" i="64" l="1"/>
  <c r="N23" i="64" s="1"/>
  <c r="N24" i="64" s="1"/>
  <c r="M271" i="60" l="1"/>
  <c r="N271" i="60" s="1"/>
  <c r="M265" i="60"/>
  <c r="N265" i="60" s="1"/>
  <c r="M251" i="60"/>
  <c r="M245" i="60"/>
  <c r="N245" i="60" s="1"/>
  <c r="M238" i="60"/>
  <c r="N238" i="60" s="1"/>
  <c r="M232" i="60"/>
  <c r="N232" i="60" s="1"/>
  <c r="M225" i="60"/>
  <c r="M219" i="60"/>
  <c r="M212" i="60"/>
  <c r="M206" i="60"/>
  <c r="M200" i="60"/>
  <c r="M194" i="60"/>
  <c r="M188" i="60"/>
  <c r="M182" i="60"/>
  <c r="M176" i="60"/>
  <c r="M170" i="60"/>
  <c r="I188" i="60"/>
  <c r="I194" i="60"/>
  <c r="I200" i="60"/>
  <c r="I206" i="60"/>
  <c r="I212" i="60"/>
  <c r="I219" i="60"/>
  <c r="I225" i="60"/>
  <c r="I232" i="60"/>
  <c r="J232" i="60" s="1"/>
  <c r="I238" i="60"/>
  <c r="J238" i="60" s="1"/>
  <c r="I245" i="60"/>
  <c r="J245" i="60" s="1"/>
  <c r="I265" i="60"/>
  <c r="J265" i="60" s="1"/>
  <c r="I271" i="60"/>
  <c r="J271" i="60" s="1"/>
  <c r="V271" i="60"/>
  <c r="L271" i="60"/>
  <c r="V265" i="60"/>
  <c r="L265" i="60"/>
  <c r="V257" i="60"/>
  <c r="N257" i="60"/>
  <c r="L257" i="60"/>
  <c r="O257" i="60" s="1"/>
  <c r="J257" i="60"/>
  <c r="V251" i="60"/>
  <c r="L251" i="60"/>
  <c r="V245" i="60"/>
  <c r="L245" i="60"/>
  <c r="V238" i="60"/>
  <c r="L238" i="60"/>
  <c r="V232" i="60"/>
  <c r="L232" i="60"/>
  <c r="I182" i="60"/>
  <c r="I176" i="60"/>
  <c r="J66" i="60"/>
  <c r="V66" i="60"/>
  <c r="M66" i="60"/>
  <c r="N66" i="60" s="1"/>
  <c r="L66" i="60"/>
  <c r="M60" i="60"/>
  <c r="N60" i="60" s="1"/>
  <c r="I60" i="60"/>
  <c r="J60" i="60" s="1"/>
  <c r="V60" i="60"/>
  <c r="L60" i="60"/>
  <c r="V155" i="60"/>
  <c r="N155" i="60"/>
  <c r="L155" i="60"/>
  <c r="O155" i="60" s="1"/>
  <c r="J155" i="60"/>
  <c r="V148" i="60"/>
  <c r="N148" i="60"/>
  <c r="L148" i="60"/>
  <c r="O148" i="60" s="1"/>
  <c r="J148" i="60"/>
  <c r="I162" i="60"/>
  <c r="J162" i="60" s="1"/>
  <c r="V162" i="60"/>
  <c r="M162" i="60"/>
  <c r="L162" i="60"/>
  <c r="V142" i="60"/>
  <c r="M142" i="60"/>
  <c r="N142" i="60" s="1"/>
  <c r="L142" i="60"/>
  <c r="I142" i="60"/>
  <c r="J142" i="60" s="1"/>
  <c r="I136" i="60"/>
  <c r="V136" i="60"/>
  <c r="M136" i="60"/>
  <c r="N136" i="60" s="1"/>
  <c r="L136" i="60"/>
  <c r="I129" i="60"/>
  <c r="J129" i="60" s="1"/>
  <c r="V129" i="60"/>
  <c r="M129" i="60"/>
  <c r="N129" i="60" s="1"/>
  <c r="L129" i="60"/>
  <c r="M123" i="60"/>
  <c r="N123" i="60" s="1"/>
  <c r="I123" i="60"/>
  <c r="J123" i="60" s="1"/>
  <c r="V123" i="60"/>
  <c r="L123" i="60"/>
  <c r="M156" i="60"/>
  <c r="I156" i="60"/>
  <c r="M149" i="60"/>
  <c r="I149" i="60"/>
  <c r="M116" i="60"/>
  <c r="I116" i="60"/>
  <c r="M110" i="60"/>
  <c r="I110" i="60"/>
  <c r="M104" i="60"/>
  <c r="I104" i="60"/>
  <c r="M98" i="60"/>
  <c r="I98" i="60"/>
  <c r="M92" i="60"/>
  <c r="I92" i="60"/>
  <c r="I277" i="60" l="1"/>
  <c r="J277" i="60" s="1"/>
  <c r="M277" i="60"/>
  <c r="N277" i="60" s="1"/>
  <c r="O271" i="60"/>
  <c r="P271" i="60" s="1"/>
  <c r="O245" i="60"/>
  <c r="P245" i="60" s="1"/>
  <c r="O265" i="60"/>
  <c r="P265" i="60" s="1"/>
  <c r="O238" i="60"/>
  <c r="P238" i="60" s="1"/>
  <c r="P257" i="60"/>
  <c r="Q257" i="60" s="1"/>
  <c r="O162" i="60"/>
  <c r="P162" i="60" s="1"/>
  <c r="Q162" i="60" s="1"/>
  <c r="R162" i="60" s="1"/>
  <c r="O232" i="60"/>
  <c r="P232" i="60" s="1"/>
  <c r="Q232" i="60" s="1"/>
  <c r="R232" i="60" s="1"/>
  <c r="O60" i="60"/>
  <c r="P60" i="60" s="1"/>
  <c r="O142" i="60"/>
  <c r="P142" i="60" s="1"/>
  <c r="O66" i="60"/>
  <c r="P66" i="60" s="1"/>
  <c r="O136" i="60"/>
  <c r="P155" i="60"/>
  <c r="Q155" i="60" s="1"/>
  <c r="R155" i="60" s="1"/>
  <c r="P148" i="60"/>
  <c r="N162" i="60"/>
  <c r="O129" i="60"/>
  <c r="P129" i="60" s="1"/>
  <c r="Q129" i="60" s="1"/>
  <c r="R129" i="60" s="1"/>
  <c r="J136" i="60"/>
  <c r="O123" i="60"/>
  <c r="P123" i="60" s="1"/>
  <c r="M86" i="60"/>
  <c r="I86" i="60"/>
  <c r="M80" i="60"/>
  <c r="N80" i="60" s="1"/>
  <c r="I80" i="60"/>
  <c r="J80" i="60" s="1"/>
  <c r="M74" i="60"/>
  <c r="I74" i="60"/>
  <c r="M17" i="60"/>
  <c r="M23" i="60"/>
  <c r="N23" i="60" s="1"/>
  <c r="M29" i="60"/>
  <c r="M35" i="60"/>
  <c r="M41" i="60"/>
  <c r="M47" i="60"/>
  <c r="M53" i="60"/>
  <c r="I17" i="60"/>
  <c r="L23" i="60"/>
  <c r="V23" i="60"/>
  <c r="I41" i="60"/>
  <c r="I53" i="60"/>
  <c r="I47" i="60"/>
  <c r="I35" i="60"/>
  <c r="I29" i="60"/>
  <c r="I23" i="60"/>
  <c r="J23" i="60" s="1"/>
  <c r="N251" i="60"/>
  <c r="N170" i="60"/>
  <c r="V80" i="60"/>
  <c r="L80" i="60"/>
  <c r="C3" i="62"/>
  <c r="C1" i="62"/>
  <c r="C2" i="62"/>
  <c r="C4" i="62"/>
  <c r="I72" i="60" l="1"/>
  <c r="J72" i="60" s="1"/>
  <c r="I168" i="60"/>
  <c r="J168" i="60" s="1"/>
  <c r="N17" i="60"/>
  <c r="M72" i="60"/>
  <c r="N72" i="60" s="1"/>
  <c r="M168" i="60"/>
  <c r="N168" i="60" s="1"/>
  <c r="R257" i="60"/>
  <c r="Q271" i="60"/>
  <c r="R271" i="60" s="1"/>
  <c r="Q265" i="60"/>
  <c r="R265" i="60" s="1"/>
  <c r="O251" i="60"/>
  <c r="Q245" i="60"/>
  <c r="R245" i="60" s="1"/>
  <c r="Q238" i="60"/>
  <c r="R238" i="60" s="1"/>
  <c r="P136" i="60"/>
  <c r="Q136" i="60" s="1"/>
  <c r="R136" i="60" s="1"/>
  <c r="Q66" i="60"/>
  <c r="R66" i="60" s="1"/>
  <c r="Q60" i="60"/>
  <c r="R60" i="60" s="1"/>
  <c r="Q148" i="60"/>
  <c r="R148" i="60" s="1"/>
  <c r="Q142" i="60"/>
  <c r="R142" i="60" s="1"/>
  <c r="Q123" i="60"/>
  <c r="R123" i="60" s="1"/>
  <c r="O80" i="60"/>
  <c r="P80" i="60" s="1"/>
  <c r="Q80" i="60" s="1"/>
  <c r="R80" i="60" s="1"/>
  <c r="O23" i="60"/>
  <c r="P23" i="60" s="1"/>
  <c r="Q23" i="60" s="1"/>
  <c r="R23" i="60" s="1"/>
  <c r="O168" i="60" l="1"/>
  <c r="L349" i="60"/>
  <c r="J343" i="60"/>
  <c r="V72" i="60"/>
  <c r="L72" i="60"/>
  <c r="O72" i="60" s="1"/>
  <c r="P72" i="60" l="1"/>
  <c r="Q72" i="60" s="1"/>
  <c r="R72" i="60" l="1"/>
  <c r="V349" i="60" l="1"/>
  <c r="V343" i="60"/>
  <c r="N343" i="60"/>
  <c r="L343" i="60"/>
  <c r="O343" i="60" s="1"/>
  <c r="P343" i="60" s="1"/>
  <c r="V337" i="60"/>
  <c r="N337" i="60"/>
  <c r="L337" i="60"/>
  <c r="O337" i="60" s="1"/>
  <c r="J337" i="60"/>
  <c r="J349" i="60" s="1"/>
  <c r="V212" i="60"/>
  <c r="N212" i="60"/>
  <c r="L212" i="60"/>
  <c r="O212" i="60" s="1"/>
  <c r="J212" i="60"/>
  <c r="C2" i="35"/>
  <c r="N349" i="60" l="1"/>
  <c r="O349" i="60"/>
  <c r="P212" i="60"/>
  <c r="Q212" i="60" s="1"/>
  <c r="R212" i="60" s="1"/>
  <c r="P337" i="60"/>
  <c r="P349" i="60" s="1"/>
  <c r="Q343" i="60"/>
  <c r="R343" i="60" s="1"/>
  <c r="V17" i="60"/>
  <c r="N29" i="60"/>
  <c r="V29" i="60"/>
  <c r="N35" i="60"/>
  <c r="V35" i="60"/>
  <c r="N41" i="60"/>
  <c r="V41" i="60"/>
  <c r="N47" i="60"/>
  <c r="V47" i="60"/>
  <c r="N53" i="60"/>
  <c r="V53" i="60"/>
  <c r="N59" i="60"/>
  <c r="V59" i="60"/>
  <c r="N74" i="60"/>
  <c r="V74" i="60"/>
  <c r="N86" i="60"/>
  <c r="V86" i="60"/>
  <c r="N92" i="60"/>
  <c r="V92" i="60"/>
  <c r="N98" i="60"/>
  <c r="V98" i="60"/>
  <c r="N104" i="60"/>
  <c r="V104" i="60"/>
  <c r="N110" i="60"/>
  <c r="V110" i="60"/>
  <c r="N116" i="60"/>
  <c r="V116" i="60"/>
  <c r="N149" i="60"/>
  <c r="V149" i="60"/>
  <c r="N156" i="60"/>
  <c r="V156" i="60"/>
  <c r="V170" i="60"/>
  <c r="N176" i="60"/>
  <c r="V176" i="60"/>
  <c r="N182" i="60"/>
  <c r="V182" i="60"/>
  <c r="N188" i="60"/>
  <c r="V188" i="60"/>
  <c r="N194" i="60"/>
  <c r="V194" i="60"/>
  <c r="N200" i="60"/>
  <c r="V200" i="60"/>
  <c r="N206" i="60"/>
  <c r="V206" i="60"/>
  <c r="N219" i="60"/>
  <c r="V219" i="60"/>
  <c r="N225" i="60"/>
  <c r="V225" i="60"/>
  <c r="N279" i="60"/>
  <c r="V279" i="60"/>
  <c r="N285" i="60"/>
  <c r="V285" i="60"/>
  <c r="N291" i="60"/>
  <c r="V291" i="60"/>
  <c r="N297" i="60"/>
  <c r="V297" i="60"/>
  <c r="V315" i="60"/>
  <c r="N317" i="60"/>
  <c r="V317" i="60"/>
  <c r="N323" i="60"/>
  <c r="V323" i="60"/>
  <c r="V329" i="60"/>
  <c r="V335" i="60"/>
  <c r="L335" i="60"/>
  <c r="L329" i="60"/>
  <c r="O329" i="60" s="1"/>
  <c r="O323" i="60"/>
  <c r="O317" i="60"/>
  <c r="L315" i="60"/>
  <c r="L297" i="60"/>
  <c r="O297" i="60" s="1"/>
  <c r="L291" i="60"/>
  <c r="O291" i="60" s="1"/>
  <c r="L285" i="60"/>
  <c r="O285" i="60" s="1"/>
  <c r="L279" i="60"/>
  <c r="O279" i="60" s="1"/>
  <c r="L277" i="60"/>
  <c r="O277" i="60" s="1"/>
  <c r="L225" i="60"/>
  <c r="O225" i="60" s="1"/>
  <c r="L219" i="60"/>
  <c r="O219" i="60" s="1"/>
  <c r="L206" i="60"/>
  <c r="O206" i="60" s="1"/>
  <c r="L200" i="60"/>
  <c r="O200" i="60" s="1"/>
  <c r="L194" i="60"/>
  <c r="O194" i="60" s="1"/>
  <c r="L188" i="60"/>
  <c r="O188" i="60" s="1"/>
  <c r="L182" i="60"/>
  <c r="O182" i="60" s="1"/>
  <c r="L176" i="60"/>
  <c r="O176" i="60" s="1"/>
  <c r="L170" i="60"/>
  <c r="O170" i="60" s="1"/>
  <c r="L156" i="60"/>
  <c r="O156" i="60" s="1"/>
  <c r="L149" i="60"/>
  <c r="O149" i="60" s="1"/>
  <c r="L116" i="60"/>
  <c r="O116" i="60" s="1"/>
  <c r="L110" i="60"/>
  <c r="O110" i="60" s="1"/>
  <c r="L104" i="60"/>
  <c r="O104" i="60" s="1"/>
  <c r="L98" i="60"/>
  <c r="O98" i="60" s="1"/>
  <c r="L92" i="60"/>
  <c r="O92" i="60" s="1"/>
  <c r="L86" i="60"/>
  <c r="O86" i="60" s="1"/>
  <c r="L74" i="60"/>
  <c r="O74" i="60" s="1"/>
  <c r="L59" i="60"/>
  <c r="O59" i="60" s="1"/>
  <c r="L53" i="60"/>
  <c r="O53" i="60" s="1"/>
  <c r="L47" i="60"/>
  <c r="O47" i="60" s="1"/>
  <c r="L41" i="60"/>
  <c r="O41" i="60" s="1"/>
  <c r="L35" i="60"/>
  <c r="O35" i="60" s="1"/>
  <c r="L29" i="60"/>
  <c r="O29" i="60" s="1"/>
  <c r="L17" i="60"/>
  <c r="O17" i="60" s="1"/>
  <c r="J17" i="60"/>
  <c r="J29" i="60"/>
  <c r="J35" i="60"/>
  <c r="J41" i="60"/>
  <c r="J47" i="60"/>
  <c r="J53" i="60"/>
  <c r="J59" i="60"/>
  <c r="J74" i="60"/>
  <c r="J86" i="60"/>
  <c r="J92" i="60"/>
  <c r="J98" i="60"/>
  <c r="J104" i="60"/>
  <c r="J110" i="60"/>
  <c r="J116" i="60"/>
  <c r="J149" i="60"/>
  <c r="J156" i="60"/>
  <c r="J170" i="60"/>
  <c r="J176" i="60"/>
  <c r="J182" i="60"/>
  <c r="J188" i="60"/>
  <c r="J194" i="60"/>
  <c r="J200" i="60"/>
  <c r="J206" i="60"/>
  <c r="J219" i="60"/>
  <c r="J225" i="60"/>
  <c r="J279" i="60"/>
  <c r="J285" i="60"/>
  <c r="J291" i="60"/>
  <c r="J297" i="60"/>
  <c r="J317" i="60"/>
  <c r="J323" i="60"/>
  <c r="J329" i="60"/>
  <c r="J335" i="60" l="1"/>
  <c r="J315" i="60"/>
  <c r="N315" i="60"/>
  <c r="N335" i="60"/>
  <c r="P17" i="60"/>
  <c r="Q17" i="60" s="1"/>
  <c r="O315" i="60"/>
  <c r="O335" i="60"/>
  <c r="Q337" i="60"/>
  <c r="Q349" i="60" s="1"/>
  <c r="P149" i="60"/>
  <c r="P98" i="60"/>
  <c r="P59" i="60"/>
  <c r="P329" i="60"/>
  <c r="P86" i="60"/>
  <c r="P176" i="60"/>
  <c r="P317" i="60"/>
  <c r="P110" i="60"/>
  <c r="P182" i="60"/>
  <c r="P219" i="60"/>
  <c r="P291" i="60"/>
  <c r="P323" i="60"/>
  <c r="P41" i="60"/>
  <c r="P200" i="60"/>
  <c r="P170" i="60"/>
  <c r="P279" i="60"/>
  <c r="P285" i="60"/>
  <c r="P74" i="60"/>
  <c r="P194" i="60"/>
  <c r="P188" i="60"/>
  <c r="P53" i="60"/>
  <c r="P92" i="60"/>
  <c r="P206" i="60"/>
  <c r="P35" i="60"/>
  <c r="P104" i="60"/>
  <c r="P156" i="60"/>
  <c r="P116" i="60"/>
  <c r="P29" i="60"/>
  <c r="P297" i="60"/>
  <c r="P225" i="60"/>
  <c r="P47" i="60"/>
  <c r="O350" i="60" l="1"/>
  <c r="D10" i="62" s="1"/>
  <c r="D13" i="62" s="1"/>
  <c r="N350" i="60"/>
  <c r="C10" i="62" s="1"/>
  <c r="C13" i="62" s="1"/>
  <c r="J350" i="60"/>
  <c r="E10" i="62" s="1"/>
  <c r="E13" i="62" s="1"/>
  <c r="P335" i="60"/>
  <c r="P315" i="60"/>
  <c r="R337" i="60"/>
  <c r="R349" i="60" s="1"/>
  <c r="Q29" i="60"/>
  <c r="R29" i="60" s="1"/>
  <c r="Q35" i="60"/>
  <c r="R35" i="60" s="1"/>
  <c r="Q200" i="60"/>
  <c r="R200" i="60" s="1"/>
  <c r="Q219" i="60"/>
  <c r="R219" i="60" s="1"/>
  <c r="Q47" i="60"/>
  <c r="R47" i="60" s="1"/>
  <c r="Q116" i="60"/>
  <c r="R116" i="60" s="1"/>
  <c r="Q176" i="60"/>
  <c r="R176" i="60" s="1"/>
  <c r="Q59" i="60"/>
  <c r="R59" i="60" s="1"/>
  <c r="Q92" i="60"/>
  <c r="R92" i="60" s="1"/>
  <c r="Q188" i="60"/>
  <c r="R188" i="60" s="1"/>
  <c r="Q74" i="60"/>
  <c r="R74" i="60" s="1"/>
  <c r="Q170" i="60"/>
  <c r="R170" i="60" s="1"/>
  <c r="Q323" i="60"/>
  <c r="R323" i="60" s="1"/>
  <c r="Q329" i="60"/>
  <c r="R329" i="60" s="1"/>
  <c r="Q98" i="60"/>
  <c r="R98" i="60" s="1"/>
  <c r="Q194" i="60"/>
  <c r="R194" i="60" s="1"/>
  <c r="Q279" i="60"/>
  <c r="Q317" i="60"/>
  <c r="Q104" i="60"/>
  <c r="R104" i="60" s="1"/>
  <c r="Q285" i="60"/>
  <c r="R285" i="60" s="1"/>
  <c r="Q182" i="60"/>
  <c r="R182" i="60" s="1"/>
  <c r="Q149" i="60"/>
  <c r="R149" i="60" s="1"/>
  <c r="Q225" i="60"/>
  <c r="R225" i="60" s="1"/>
  <c r="Q297" i="60"/>
  <c r="R297" i="60" s="1"/>
  <c r="Q156" i="60"/>
  <c r="R156" i="60" s="1"/>
  <c r="Q206" i="60"/>
  <c r="R206" i="60" s="1"/>
  <c r="Q53" i="60"/>
  <c r="R53" i="60" s="1"/>
  <c r="Q41" i="60"/>
  <c r="R41" i="60" s="1"/>
  <c r="Q291" i="60"/>
  <c r="R291" i="60" s="1"/>
  <c r="Q110" i="60"/>
  <c r="R110" i="60" s="1"/>
  <c r="Q86" i="60"/>
  <c r="R86" i="60" s="1"/>
  <c r="Q335" i="60" l="1"/>
  <c r="Q315" i="60"/>
  <c r="D14" i="62"/>
  <c r="D15" i="62" s="1"/>
  <c r="C14" i="62"/>
  <c r="C15" i="62" s="1"/>
  <c r="R279" i="60"/>
  <c r="R315" i="60" s="1"/>
  <c r="R317" i="60"/>
  <c r="R335" i="60" s="1"/>
  <c r="R17" i="60"/>
  <c r="C2" i="26"/>
  <c r="C1" i="26"/>
  <c r="C4" i="61"/>
  <c r="C3" i="61"/>
  <c r="C2" i="61"/>
  <c r="C1" i="61"/>
  <c r="B4" i="60"/>
  <c r="B3" i="60"/>
  <c r="B2" i="60"/>
  <c r="B1" i="60"/>
  <c r="C3" i="35"/>
  <c r="C3" i="26"/>
  <c r="C4" i="35"/>
  <c r="C18" i="16"/>
  <c r="C4" i="55" s="1"/>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 i="55"/>
  <c r="C2" i="55"/>
  <c r="Q80" i="55" l="1"/>
  <c r="K80" i="55"/>
  <c r="O80" i="55"/>
  <c r="P31" i="55"/>
  <c r="P48" i="55" s="1"/>
  <c r="P50" i="55" s="1"/>
  <c r="L40" i="55"/>
  <c r="Q48" i="55"/>
  <c r="Q50" i="55" s="1"/>
  <c r="L48" i="55"/>
  <c r="L50" i="55" s="1"/>
  <c r="N80" i="55"/>
  <c r="C20" i="16"/>
  <c r="O48" i="55"/>
  <c r="O50" i="55" s="1"/>
  <c r="M80" i="55"/>
  <c r="N31" i="55"/>
  <c r="N48" i="55" s="1"/>
  <c r="N50" i="55" s="1"/>
  <c r="L80" i="55"/>
  <c r="C28" i="16" l="1"/>
  <c r="P168" i="60" l="1"/>
  <c r="Q168" i="60" l="1"/>
  <c r="R168" i="60" l="1"/>
  <c r="J251" i="60"/>
  <c r="P251" i="60" s="1"/>
  <c r="Q251" i="60" s="1"/>
  <c r="E14" i="62" l="1"/>
  <c r="E15" i="62" s="1"/>
  <c r="P277" i="60"/>
  <c r="R251" i="60"/>
  <c r="Q277" i="60" l="1"/>
  <c r="Q350" i="60" s="1"/>
  <c r="P350" i="60"/>
  <c r="F10" i="62" s="1"/>
  <c r="R277" i="60" l="1"/>
  <c r="R350" i="60" s="1"/>
  <c r="F13" i="62"/>
  <c r="F14" i="62" s="1"/>
  <c r="F15" i="62" s="1"/>
</calcChain>
</file>

<file path=xl/sharedStrings.xml><?xml version="1.0" encoding="utf-8"?>
<sst xmlns="http://schemas.openxmlformats.org/spreadsheetml/2006/main" count="1488" uniqueCount="473">
  <si>
    <t>Enquiry No.</t>
  </si>
  <si>
    <t>Package Name:</t>
  </si>
  <si>
    <t>Tenderer's Name:</t>
  </si>
  <si>
    <t>Category of Offer ( Main Offer Only):</t>
  </si>
  <si>
    <t>Main Offer Only</t>
  </si>
  <si>
    <t>READ ME</t>
  </si>
  <si>
    <t>Read these notes BEFORE you commence input  to this workbook. Changes may not be made to this workbook. No columns may be removed, edited, added or changed on this workbook.</t>
  </si>
  <si>
    <t>Only The Main Offer shall be accepted. No alternative offers are accepted. There must be a separate Excel and PDF file for the main offer.</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</si>
  <si>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</si>
  <si>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NOTE:  ALL CALCULATIONS ARE THE RESPONSIBILITY OF THE TENDERER, AND MUST BE CHECKED THOROUGHLY.  ANY DISCREPANCY FOUND IN THE CALCULATIONS IN THIS WORKBOOK MUST BE BROUGHT TO THE ATTENTION OF NTCSA, THROUGH THE DESIGNATED BUYER!</t>
  </si>
  <si>
    <t>This workbook contains the following sheets:</t>
  </si>
  <si>
    <t>Read Me</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</si>
  <si>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 for this price list and.</t>
    </r>
    <r>
      <rPr>
        <sz val="12"/>
        <rFont val="Arial"/>
        <family val="2"/>
      </rPr>
      <t>This contract is an "as and when" required contract. The units quantities herein are estimates only and are non-committal.</t>
    </r>
  </si>
  <si>
    <t>Tender Cover Sheet</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</si>
  <si>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</si>
  <si>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5.1.0 Preamble</t>
  </si>
  <si>
    <t>This sheet provides general guidelines for this section.</t>
  </si>
  <si>
    <t>5.1.1 Pricing</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</si>
  <si>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</si>
  <si>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t>5.1.2 CPA Formulae</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</si>
  <si>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NTCSA to form part of any CPA formulae.</t>
    </r>
  </si>
  <si>
    <t>Conventions used in this workbook</t>
  </si>
  <si>
    <t>The following conventions have been used in this workbook to facilitate its accurate use:</t>
  </si>
  <si>
    <t>Only Light Green highlighted cells are to be inputted by the Tenderer.</t>
  </si>
  <si>
    <t>There will be no inputting in Grey highlighted cells.</t>
  </si>
  <si>
    <t>PRICING INFORMATION</t>
  </si>
  <si>
    <t>ENQUIRY No.</t>
  </si>
  <si>
    <t>NAME OF PACKAGE:</t>
  </si>
  <si>
    <t xml:space="preserve">TENDERER’S NAME:  </t>
  </si>
  <si>
    <t>CATEGORY OF OFFER (MAIN OFFER ONLY):</t>
  </si>
  <si>
    <t>TENDERED PRICE:  IN ZAR</t>
  </si>
  <si>
    <t>(excluding VAT)</t>
  </si>
  <si>
    <t>RAND VALUE IN WORDS</t>
  </si>
  <si>
    <t>[Price in Words]</t>
  </si>
  <si>
    <t>(including VAT)</t>
  </si>
  <si>
    <t>DATE :</t>
  </si>
  <si>
    <t>FULL NAMES OF SIGNATORY:</t>
  </si>
  <si>
    <t>DESIGNATION OF SIGNATORY:</t>
  </si>
  <si>
    <t>SIGNATURE :</t>
  </si>
  <si>
    <t xml:space="preserve"> </t>
  </si>
  <si>
    <t>Category of Offer:</t>
  </si>
  <si>
    <t xml:space="preserve">5.1.0 PREAMBLE TO PRICE SCHEDULE </t>
  </si>
  <si>
    <r>
      <t>The Price Schedule provides the basis of valuation, price adjustment (CPA) formulae and information for general contract progress monitoring. This contract is an "as and when" required contract.</t>
    </r>
    <r>
      <rPr>
        <sz val="12"/>
        <color rgb="FFFF0000"/>
        <rFont val="Arial"/>
        <family val="2"/>
      </rPr>
      <t>The tender will be awarded to a single supplier for this price list.</t>
    </r>
    <r>
      <rPr>
        <sz val="12"/>
        <rFont val="Arial"/>
        <family val="2"/>
      </rPr>
      <t>The units quantities herein are estimates only and are non-committal.  No alternative offers are accepted.</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</si>
  <si>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</si>
  <si>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The Prices are the amounts stated in the price column of the Price Schedule.  Where an estimated quantity is stated for an item in the Price Schedule, the Price is calculated by multiplying the estimated quantity by the rate.</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</si>
  <si>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</si>
  <si>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t>The total of the prices must include for all direct and indirect costs, overheads, profit on costs, risks, liabilities, obligations, etc. relative to the contract.</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</si>
  <si>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</si>
  <si>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</si>
  <si>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 xml:space="preserve"> Please note, that the Tenderer is to input the VAT amount as no formulae has been provided for the VAT portion.</t>
  </si>
  <si>
    <t>All worksheets in this Pricing Schedule are to be submitted. Tenderers are not allowed to ommit a worksheet. If specifically worksheets, 5.1.1 or 5.1.2 are ommited, it will be deemed that CPA  are not applicable to this tender. Rate of exchange (ROE) cannot be accepted by NTCSA to form part of any CPA formulae.</t>
  </si>
  <si>
    <t>5.1.1. Pricing</t>
  </si>
  <si>
    <t>NOTES:</t>
  </si>
  <si>
    <r>
      <rPr>
        <b/>
        <u/>
        <sz val="12"/>
        <rFont val="Arial"/>
        <family val="2"/>
      </rPr>
      <t xml:space="preserve">NB - Column F &amp; Column N in 5.1.1 Pricing is a </t>
    </r>
    <r>
      <rPr>
        <b/>
        <sz val="12"/>
        <rFont val="Arial"/>
        <family val="2"/>
      </rPr>
      <t xml:space="preserve"> drop down cell for tenderer to select the Currency and CPA formula chosen that they would have populated in 5.1.2 CPA Formulae and 5.1.4 Exchange Rates. It is the </t>
    </r>
    <r>
      <rPr>
        <b/>
        <u/>
        <sz val="14"/>
        <rFont val="Arial"/>
        <family val="2"/>
      </rPr>
      <t>Tenderer'</t>
    </r>
    <r>
      <rPr>
        <b/>
        <sz val="12"/>
        <rFont val="Arial"/>
        <family val="2"/>
      </rPr>
      <t>s responsibility to ensure that Column H correctly reflects the intention of the Tenderer.</t>
    </r>
  </si>
  <si>
    <r>
      <t xml:space="preserve">CPA Formulae Codes Column I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 - J )</t>
    </r>
    <r>
      <rPr>
        <sz val="12"/>
        <rFont val="Arial"/>
        <family val="2"/>
      </rPr>
      <t xml:space="preserve"> then  the tenderer must populate their respective CPA formula in  5.1.2 CPA Formulae Worksheet. Codes and descriptions must be selected by the tenderer and inserted into each row of activity. </t>
    </r>
  </si>
  <si>
    <t>Local Currency</t>
  </si>
  <si>
    <t>Foreign Currency</t>
  </si>
  <si>
    <t>Local + Foreign</t>
  </si>
  <si>
    <t>CPA</t>
  </si>
  <si>
    <t>Line No.</t>
  </si>
  <si>
    <t>OEM Product Code</t>
  </si>
  <si>
    <t>Type (Click on the drop down)</t>
  </si>
  <si>
    <t>Item has a price or part of the bundle with no price ( Select from the dropdown list)</t>
  </si>
  <si>
    <t>Activity description</t>
  </si>
  <si>
    <t>Default or Item has a price</t>
  </si>
  <si>
    <t>Unit of measure</t>
  </si>
  <si>
    <t>Estimated Quantities</t>
  </si>
  <si>
    <t>Tendered Rates (ZAR)</t>
  </si>
  <si>
    <t>Total Tendered Value (ZAR)</t>
  </si>
  <si>
    <t>Currency Code (See Sheet 5.1.4 Rate of Exchange)</t>
  </si>
  <si>
    <t>RoE Currency 1,00 = ZAR</t>
  </si>
  <si>
    <t>Unit Price in Foreign Currency</t>
  </si>
  <si>
    <t>Total Foreign Price in Foreign Currency</t>
  </si>
  <si>
    <t>Total Foreign Price in Local Currency (ZAR)</t>
  </si>
  <si>
    <t>Tendered Price Excld. Vat (ZAR)</t>
  </si>
  <si>
    <t xml:space="preserve">Vat </t>
  </si>
  <si>
    <t>Tendered Price Including Vat (ZAR)</t>
  </si>
  <si>
    <t>CPA Formula No.
(See Sheet 5.1.2)</t>
  </si>
  <si>
    <t>CPA Description
(See Sheet 5.1.2)</t>
  </si>
  <si>
    <t>Table 1</t>
  </si>
  <si>
    <t xml:space="preserve"> Small size multiplexer Ref : 240-128505297 Section 4.3.1</t>
  </si>
  <si>
    <t xml:space="preserve"> a) 	2 X E1 – To provide an uplink to the ET TDM network.
</t>
  </si>
  <si>
    <t>Each</t>
  </si>
  <si>
    <t>ZAR</t>
  </si>
  <si>
    <t>b)    4 X Ethernet (10/100/1000 Base-T) To provide electrical Ethernet services’</t>
  </si>
  <si>
    <t>c)        2 X Ethernet (100 Base- T SFP) – To provide fibre Ethernet services.5km</t>
  </si>
  <si>
    <t>d)    2 X PoE – To provide IP telephones and IP video surveillance services.</t>
  </si>
  <si>
    <t>e)    4 X FXS/FXO – To connect analogue telephones and exchange.</t>
  </si>
  <si>
    <t>f)	2 X E&amp;M – To connect analogue UHF/VHF area radios and PABX.</t>
  </si>
  <si>
    <t>g) 	4 X X.21 (Synch and Asynch/RS422/RS-485) – To provide SCADA and teleprotection circuits. Both point-to-point and point-to-multipoint must be supported for SCADA/ Asynch.</t>
  </si>
  <si>
    <t xml:space="preserve">h)	Multiplexer shall support Ethernet over PDH (EoP) interfaces.
</t>
  </si>
  <si>
    <t>(i)All associated equipment specific cables and patch panels (X21 and RS232) shall be provided by the supplier.</t>
  </si>
  <si>
    <t>(j)Chasis with redundant power supplies and redundant CPU's.</t>
  </si>
  <si>
    <t>TOTAL</t>
  </si>
  <si>
    <t>Table 2</t>
  </si>
  <si>
    <t xml:space="preserve"> Medium size multiplexer Ref : 240-128505297 Section 4.3.2</t>
  </si>
  <si>
    <t xml:space="preserve">a)     2 X E1 – To provide an uplink to the ET TDM network. </t>
  </si>
  <si>
    <t>b)    8 X Ethernet (10/100/1000 Base-T) – To provide electrical Ethernet services.</t>
  </si>
  <si>
    <t>c)     4 X Ethernet (100 Base- T SFP) – To provide fibre Ethernet services.</t>
  </si>
  <si>
    <t>d)     4 X PoE –To provide IP telephones and IP video surveillance services.</t>
  </si>
  <si>
    <t>e)   8 X FXS/FXO – To connect analogue telephones and exchange.</t>
  </si>
  <si>
    <t>f)    4 X E&amp;M – To connect analogue UHF/VHF area radios and PABX.</t>
  </si>
  <si>
    <t xml:space="preserve">g)   8 X X.21 (Synch and Asynch/RS422/RS485) – To provide SCADA, teleprotection and used as uplink in sites where there is no Ethernet or E1 transport. </t>
  </si>
  <si>
    <t>h) 3 X RS232 (X.25) – To provide X.25 services. If the proposed equipment does not support   X.25, then the supplier shall propose a solution for existing X.25 services.</t>
  </si>
  <si>
    <t>i)   2 X STM-1 interface for SDH transport</t>
  </si>
  <si>
    <t>STM-1 20km</t>
  </si>
  <si>
    <t>STM-1 , 40km</t>
  </si>
  <si>
    <t>j)   2 X STM-4 interfaces for SDH transport.</t>
  </si>
  <si>
    <t>STM-4, 20km</t>
  </si>
  <si>
    <t>STM-4 , 40km</t>
  </si>
  <si>
    <t>k)  Multiplexer shall have separate TDM and Ethernet/ MPLS-TP buses</t>
  </si>
  <si>
    <t> l)   Multiplexer shall support a SIP voice gateway module which can control at least 500 FXS ports.(Integrated or standalone).</t>
  </si>
  <si>
    <t>m) The voice gateway shall support remote site survivability and be interoperable  with at least Siemens HiPath Switches and Cisco call managers.</t>
  </si>
  <si>
    <t>n)All associated equipment specific cables and patch panels (X21 and RS232) shall be provided by the supplier.</t>
  </si>
  <si>
    <t>o)Chasis with redundant power supplies and redundant CPU's.</t>
  </si>
  <si>
    <t>Table 3</t>
  </si>
  <si>
    <t xml:space="preserve"> Large size multiplexer Ref : 240-128505297 Section 4.3.3</t>
  </si>
  <si>
    <t>a) 4 X E1 – To provide an uplink to the ET TDM network.</t>
  </si>
  <si>
    <t>b)16 X Ethernet (10/100/1000 Base-T) – To provide electrical Ethernet services.</t>
  </si>
  <si>
    <t>c) 8 X Ethernet (100 Base- T SFP) – To provide fibre Ethernet services.(80km)</t>
  </si>
  <si>
    <t>d) 8 X PoE –To provide IP telephones and IP video surveillance services.</t>
  </si>
  <si>
    <t>e)16 X FXS/FXO – To connect analogue telephones and exchange.</t>
  </si>
  <si>
    <t>f) 8 X E&amp;M – To connect analogue UHF/VHF area radios and PABX.</t>
  </si>
  <si>
    <t xml:space="preserve">g) 16 X X.21 (Sync and Asynch/RS422/RS485) – To provide SCADA and teleprotection circuits. </t>
  </si>
  <si>
    <t>h) 6 X RS232 (X.25) – To provide X.25 services.</t>
  </si>
  <si>
    <t>i) 2 X STM-1 interface for SDH transport.</t>
  </si>
  <si>
    <t>STM-1 80km</t>
  </si>
  <si>
    <t>STM-1 200km</t>
  </si>
  <si>
    <t>j) 2 X STM-4 interfaces for SDH transport</t>
  </si>
  <si>
    <t>STM-4 80km</t>
  </si>
  <si>
    <t>STM-4 160km</t>
  </si>
  <si>
    <t>k) 2 X STM-16 interfaces for SDH transport.B46</t>
  </si>
  <si>
    <t>STM-16 15km</t>
  </si>
  <si>
    <t>STM-16, 80km</t>
  </si>
  <si>
    <t>l)Multiplexer shall have separate TDM and Ethernet/ MPLS-TP buses.</t>
  </si>
  <si>
    <t>m)Multiplexer shall support a SIP voice gateway module which can control at least 500 FXS ports (integrated or stand alone)</t>
  </si>
  <si>
    <t>n)The voice gateway shall support remote site survivability and be interoperable with at least
Existing OT Voice infrastructure.</t>
  </si>
  <si>
    <t>o)All associated equipment specific cables and patch panels (X21 and RS232) shall be provided by the supplier.</t>
  </si>
  <si>
    <t>p)Chasis with redundant power supplies and redundant CPU's.</t>
  </si>
  <si>
    <t>Table 4</t>
  </si>
  <si>
    <t>Spares
Ref: 240-48584707 Secion 3.6</t>
  </si>
  <si>
    <t>All spares for Small size multiplexer</t>
  </si>
  <si>
    <t>All spares for Medium size multiplexer</t>
  </si>
  <si>
    <t>All spares for Large size multiplexer</t>
  </si>
  <si>
    <t>All spares for Network Management System and sumulator</t>
  </si>
  <si>
    <t>All associated equipment specific cables and patch panels (X21 and RS232) shall be provided by the supplier.</t>
  </si>
  <si>
    <t>Chasis with redundant power supplies and redundant CPU's.</t>
  </si>
  <si>
    <t>Table 5</t>
  </si>
  <si>
    <t>Network Management System and simulator
Ref: 240-128505297 section 4.6 &amp;4.7, 240-86458714</t>
  </si>
  <si>
    <t xml:space="preserve">NMS software and licenses per node (Active-active configuration) </t>
  </si>
  <si>
    <t xml:space="preserve">NMS hardware (Active-active configuration) </t>
  </si>
  <si>
    <t>Network simulator</t>
  </si>
  <si>
    <t>Table 6</t>
  </si>
  <si>
    <t>Client Machines for Network Management System and Simulator
Ref: 240-128505297 section 4.6 &amp;4.7, 240-86458714</t>
  </si>
  <si>
    <t xml:space="preserve">Client machine hardware </t>
  </si>
  <si>
    <t>Client machine software and licenses</t>
  </si>
  <si>
    <t>Total Tendered Value</t>
  </si>
  <si>
    <t>Must agree with Price (Excl. VAT) on Tender Cover Page</t>
  </si>
  <si>
    <t>Must agree with Price (Incl. VAT) on Tender Cover Page</t>
  </si>
  <si>
    <t>Table 7</t>
  </si>
  <si>
    <r>
      <t>Design Artefacts
240-135089195 Section 3.2.2</t>
    </r>
    <r>
      <rPr>
        <b/>
        <sz val="10"/>
        <color rgb="FFFF0000"/>
        <rFont val="Arial"/>
        <family val="2"/>
      </rPr>
      <t>(Including OHS cost)</t>
    </r>
  </si>
  <si>
    <t>High Level Design (HLD).</t>
  </si>
  <si>
    <t>Low Level Design (LLD)</t>
  </si>
  <si>
    <t>Network Implementation Plan (NIP)</t>
  </si>
  <si>
    <t>Network Ready for Use (NRFU)</t>
  </si>
  <si>
    <t>Planning Book (Blue Book)</t>
  </si>
  <si>
    <t>As Built Document</t>
  </si>
  <si>
    <t>Table 8</t>
  </si>
  <si>
    <r>
      <t>Combos-Installation and commiisioning</t>
    </r>
    <r>
      <rPr>
        <b/>
        <sz val="10"/>
        <color rgb="FFFF0000"/>
        <rFont val="Arial"/>
        <family val="2"/>
      </rPr>
      <t>(Including OHS cost)</t>
    </r>
  </si>
  <si>
    <t>Small  size multiplexer</t>
  </si>
  <si>
    <t>Once-off</t>
  </si>
  <si>
    <t>Medium size multiplexer</t>
  </si>
  <si>
    <t>Large size multiplexer</t>
  </si>
  <si>
    <t>5.1.2 CONTRACT PRICE ADJUSTMENT (CPA) FOR INFLATION</t>
  </si>
  <si>
    <t>No.</t>
  </si>
  <si>
    <t>Formula Code</t>
  </si>
  <si>
    <t>Summary of the description of the Tenderer's Formulae</t>
  </si>
  <si>
    <t>Fixed</t>
  </si>
  <si>
    <t xml:space="preserve">Firm and Fixed </t>
  </si>
  <si>
    <r>
      <t>Prices are 100 % fixed and firm. CPA is not applicable</t>
    </r>
    <r>
      <rPr>
        <sz val="10"/>
        <color indexed="10"/>
        <rFont val="Arial"/>
        <family val="2"/>
      </rPr>
      <t xml:space="preserve">. </t>
    </r>
    <r>
      <rPr>
        <b/>
        <sz val="10"/>
        <color indexed="10"/>
        <rFont val="Arial"/>
        <family val="2"/>
      </rPr>
      <t/>
    </r>
  </si>
  <si>
    <t>A1</t>
  </si>
  <si>
    <t>Tenderer's description of Multiple Formulae</t>
  </si>
  <si>
    <t>Type in the description of each formula in the tables below</t>
  </si>
  <si>
    <t>A</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</si>
  <si>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</si>
  <si>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</si>
  <si>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</si>
  <si>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</si>
  <si>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</si>
  <si>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</si>
  <si>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</si>
  <si>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</si>
  <si>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</si>
  <si>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</si>
  <si>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</si>
  <si>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</si>
  <si>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</si>
  <si>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</si>
  <si>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</si>
  <si>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</si>
  <si>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</si>
  <si>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Prices will be fixed for the first twelve (12) months after contract signing date and CPA will be applicable and will be applied on the contract 16 months from base date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</si>
  <si>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</si>
  <si>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</si>
  <si>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</si>
  <si>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</si>
  <si>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</si>
  <si>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</si>
  <si>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</si>
  <si>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</si>
  <si>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</si>
  <si>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</si>
  <si>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</si>
  <si>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</si>
  <si>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</si>
  <si>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</si>
  <si>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</si>
  <si>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</si>
  <si>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</si>
  <si>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</si>
  <si>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</si>
  <si>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</si>
  <si>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</si>
  <si>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</si>
  <si>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</si>
  <si>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</si>
  <si>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</si>
  <si>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</si>
  <si>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</si>
  <si>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</si>
  <si>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</si>
  <si>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</si>
  <si>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</si>
  <si>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</si>
  <si>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</si>
  <si>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</si>
  <si>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</si>
  <si>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</si>
  <si>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</si>
  <si>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</si>
  <si>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</si>
  <si>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</si>
  <si>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</si>
  <si>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</si>
  <si>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</si>
  <si>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</si>
  <si>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</si>
  <si>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</si>
  <si>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</si>
  <si>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</si>
  <si>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</si>
  <si>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</si>
  <si>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</si>
  <si>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</si>
  <si>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</si>
  <si>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</si>
  <si>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</si>
  <si>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</si>
  <si>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</si>
  <si>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</si>
  <si>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</si>
  <si>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</si>
  <si>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</si>
  <si>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</si>
  <si>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</si>
  <si>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</si>
  <si>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</si>
  <si>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</si>
  <si>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</si>
  <si>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</si>
  <si>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</si>
  <si>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</si>
  <si>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</si>
  <si>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</si>
  <si>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</si>
  <si>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</si>
  <si>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</si>
  <si>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</si>
  <si>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</si>
  <si>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</si>
  <si>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</si>
  <si>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</si>
  <si>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</si>
  <si>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</si>
  <si>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</si>
  <si>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</si>
  <si>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</si>
  <si>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</si>
  <si>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</si>
  <si>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</si>
  <si>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</si>
  <si>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</si>
  <si>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</si>
  <si>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</si>
  <si>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</si>
  <si>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</si>
  <si>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</si>
  <si>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</si>
  <si>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</si>
  <si>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</si>
  <si>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</si>
  <si>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 xml:space="preserve">5.1.4. PS 5 </t>
  </si>
  <si>
    <t>The exchange rates inputted below must be the same as per Worksheet 5.1.6   Exchange Rates.</t>
  </si>
  <si>
    <t>Description</t>
  </si>
  <si>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</si>
  <si>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</si>
  <si>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</si>
  <si>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</si>
  <si>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</si>
  <si>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</si>
  <si>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</si>
  <si>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</si>
  <si>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</si>
  <si>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</si>
  <si>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</si>
  <si>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</si>
  <si>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</si>
  <si>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</si>
  <si>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</si>
  <si>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</si>
  <si>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</si>
  <si>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</si>
  <si>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</si>
  <si>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</si>
  <si>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</si>
  <si>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</si>
  <si>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</si>
  <si>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</si>
  <si>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</si>
  <si>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</si>
  <si>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</si>
  <si>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</si>
  <si>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</si>
  <si>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</si>
  <si>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</si>
  <si>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</si>
  <si>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</si>
  <si>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</si>
  <si>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</si>
  <si>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</si>
  <si>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</si>
  <si>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</si>
  <si>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</si>
  <si>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</si>
  <si>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</si>
  <si>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</si>
  <si>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</si>
  <si>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</si>
  <si>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29: TOTAL PRICE DELIVERED TO SITE (EXCL VAT)</t>
  </si>
  <si>
    <t>(15+22+25+28)</t>
  </si>
  <si>
    <t>30. VAT</t>
  </si>
  <si>
    <t>31: TOTAL  PRICE DELIVERED TO SITE (INCLD) VAT</t>
  </si>
  <si>
    <t>(29+30)</t>
  </si>
  <si>
    <t>Must agree with Price (Including VAT) on Tender Cover Page</t>
  </si>
  <si>
    <t xml:space="preserve">                </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</si>
  <si>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</si>
  <si>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</si>
  <si>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</si>
  <si>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</si>
  <si>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</si>
  <si>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</si>
  <si>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</si>
  <si>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PRICE DELIVERED TO PORT R.S.A. (LINE 5)</t>
  </si>
  <si>
    <t>(In Foreign Currency)</t>
  </si>
  <si>
    <t>32: CURRENCY A   1 ZAR=............</t>
  </si>
  <si>
    <t>(FOB)</t>
  </si>
  <si>
    <t>33: CURRENCY B   1 ZAR=............</t>
  </si>
  <si>
    <t>34: CURRENCY C   1 ZAR=............</t>
  </si>
  <si>
    <t>35: CURRENCY D   1 ZAR=............</t>
  </si>
  <si>
    <t>(FREIGHT)</t>
  </si>
  <si>
    <t>36: CURRENCY E   1 ZAR=............</t>
  </si>
  <si>
    <t>(INSURANCE)</t>
  </si>
  <si>
    <t xml:space="preserve">37: TOTAL F.O.B. PRICE </t>
  </si>
  <si>
    <t>(5=32+33+34+35+36)</t>
  </si>
  <si>
    <t>PRICE EXPATRIATE LABOUR (LINE 25)</t>
  </si>
  <si>
    <t>38: CURRENCY A   1 ZAR=............</t>
  </si>
  <si>
    <t>39: CURRENCY B   1 ZAR=............</t>
  </si>
  <si>
    <t>40: CURRENCY C   1 ZAR=............</t>
  </si>
  <si>
    <t>41: CURRENCY D   1 ZAR=............</t>
  </si>
  <si>
    <t>42: CURRENCY E   1 ZAR=.............</t>
  </si>
  <si>
    <t xml:space="preserve">43.TOTAL PRICE EXPATRIATE LABOUR </t>
  </si>
  <si>
    <t>(24=38+39+40+41+42)</t>
  </si>
  <si>
    <t>PRICE OVERSEAS ENGINEERING SERVICES (LINE 27)</t>
  </si>
  <si>
    <t>44: CURRENCY A   1 ZAR=............</t>
  </si>
  <si>
    <t>45: CURRENCY B   1 ZAR=............</t>
  </si>
  <si>
    <t>46: CURRENCY C   1 ZAR=............</t>
  </si>
  <si>
    <t>47: CURRENCY D   1 ZAR=............</t>
  </si>
  <si>
    <t>48: CURRENCY E   1 ZAR=.............</t>
  </si>
  <si>
    <t xml:space="preserve">49: TOTAL PRICE OVERSEAS ENGINEERING SERVICES (LINE 26) </t>
  </si>
  <si>
    <t>(26=44+45+46+47+48)</t>
  </si>
  <si>
    <t>50: FOREIGN CONTENT OF TOTAL PRICE</t>
  </si>
  <si>
    <t>(37+43+49)</t>
  </si>
  <si>
    <t>SIGNATURE...................................................................</t>
  </si>
  <si>
    <t>CAPACITY........................................................................</t>
  </si>
  <si>
    <t xml:space="preserve">5.1.3 Summary </t>
  </si>
  <si>
    <t>Manual input required</t>
  </si>
  <si>
    <t>All prices in ZAR</t>
  </si>
  <si>
    <t>Table No.</t>
  </si>
  <si>
    <t>Section Description</t>
  </si>
  <si>
    <t>Total Foreign Currency</t>
  </si>
  <si>
    <t>Total Foreign Currency (ZAR)</t>
  </si>
  <si>
    <t>Local</t>
  </si>
  <si>
    <t xml:space="preserve">Total Tendered Value </t>
  </si>
  <si>
    <t>Equipmemt</t>
  </si>
  <si>
    <t xml:space="preserve">Design </t>
  </si>
  <si>
    <t>Installtion &amp; Commissioning</t>
  </si>
  <si>
    <t>TOTAL PRICE EXCLUDING VAT</t>
  </si>
  <si>
    <t>SOUTH AFRICAN VAT - ON IMPORTED GOODS</t>
  </si>
  <si>
    <t>TOTAL PRICES INCLUDING VAT</t>
  </si>
  <si>
    <t>5.1.4 EXCHANGE RATES FOR MULTIPLE CURRENCIES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</si>
  <si>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</si>
  <si>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</si>
  <si>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</si>
  <si>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</si>
  <si>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</si>
  <si>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</si>
  <si>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</si>
  <si>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</si>
  <si>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</si>
  <si>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</si>
  <si>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</si>
  <si>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</si>
  <si>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</si>
  <si>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No</t>
  </si>
  <si>
    <t>Currency Description</t>
  </si>
  <si>
    <t>Code</t>
  </si>
  <si>
    <t>Exchange Rate
Currency 1,00 = R Amount</t>
  </si>
  <si>
    <t>Payment Method 1a, 1b or 2</t>
  </si>
  <si>
    <t>Source</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</si>
  <si>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</si>
  <si>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</si>
  <si>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</si>
  <si>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</si>
  <si>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</si>
  <si>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</si>
  <si>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</si>
  <si>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</si>
  <si>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</si>
  <si>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</si>
  <si>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</si>
  <si>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</si>
  <si>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</si>
  <si>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</si>
  <si>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</si>
  <si>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</si>
  <si>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</si>
  <si>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</si>
  <si>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</si>
  <si>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</si>
  <si>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</si>
  <si>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</si>
  <si>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</si>
  <si>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</si>
  <si>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</si>
  <si>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</si>
  <si>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</si>
  <si>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Perpetual license</t>
  </si>
  <si>
    <t>Subscription License</t>
  </si>
  <si>
    <t>Software</t>
  </si>
  <si>
    <t>OEM Fee</t>
  </si>
  <si>
    <t>Chassis</t>
  </si>
  <si>
    <t>Server</t>
  </si>
  <si>
    <t>Computer</t>
  </si>
  <si>
    <t>Monitor</t>
  </si>
  <si>
    <t>Module</t>
  </si>
  <si>
    <t>Power Supply</t>
  </si>
  <si>
    <t>Cable</t>
  </si>
  <si>
    <t>SFP</t>
  </si>
  <si>
    <t>Bundle</t>
  </si>
  <si>
    <t>Professional Service</t>
  </si>
  <si>
    <t>Item has a price</t>
  </si>
  <si>
    <t>No price, part of the bundle</t>
  </si>
  <si>
    <t>Not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</si>
</sst>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_(&quot;$&quot;* \(#,##0.00\);_(&quot;$&quot;* &quot;-&quot;??_);_(@_)"/>
    <numFmt numFmtId="43" formatCode="_(* #,##0.00_);_(* \(#,##0.00\);_(* &quot;-&quot;??_);_(@_)"/>
    <numFmt numFmtId="164" formatCode="_ &quot;R&quot;\ * #,##0.00_ ;_ &quot;R&quot;\ * \-#,##0.00_ ;_ &quot;R&quot;\ * &quot;-&quot;??_ ;_ @_ "/>
    <numFmt numFmtId="165" formatCode="_ * #,##0.00_ ;_ * \-#,##0.00_ ;_ * &quot;-&quot;??_ ;_ @_ "/>
    <numFmt numFmtId="166" formatCode="&quot;R&quot;\ #,##0.000000"/>
    <numFmt numFmtId="167" formatCode="mmm\-yyyy"/>
    <numFmt numFmtId="168" formatCode="#,##0.000"/>
    <numFmt numFmtId="169" formatCode="###\ ###\ ##0\ \ &quot;RAND&quot;;\-###\ ###\ ##0\ &quot;RAND&quot;"/>
    <numFmt numFmtId="170" formatCode="_(* #,##0.0000_);_(* \(#,##0.0000\);_(* &quot;-&quot;??_);_(@_)"/>
    <numFmt numFmtId="171" formatCode="[$-409]mmm\-yy;@"/>
    <numFmt numFmtId="172" formatCode="0."/>
    <numFmt numFmtId="173" formatCode="0.000_)"/>
    <numFmt numFmtId="174" formatCode="[$R-436]\ #,##0.00"/>
    <numFmt numFmtId="175" formatCode="_ &quot;R&quot;* #,##0.00_ ;_ &quot;R&quot;* \-#,##0.00_ ;_ &quot;R&quot;* &quot;-&quot;??_ ;_ @_ "/>
    <numFmt numFmtId="176" formatCode="_ * #,##0.00_)_£_ ;_ * \(#,##0.00\)_£_ ;_ * &quot;-&quot;??_)_£_ ;_ @_ "/>
    <numFmt numFmtId="177" formatCode="#,##0.0_);\(#,##0.0\)"/>
    <numFmt numFmtId="178" formatCode="0.00_)"/>
    <numFmt numFmtId="179" formatCode="&quot;See Note &quot;\ #"/>
    <numFmt numFmtId="180" formatCode="\$\ #,##0"/>
    <numFmt numFmtId="181" formatCode="&quot;R&quot;\ #,##0.00"/>
    <numFmt numFmtId="182" formatCode="dd\-mmmm\-yyyy"/>
    <numFmt numFmtId="183" formatCode="#,##0_ ;\-#,##0\ "/>
  </numFmts>
  <fonts count="90">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sz val="12"/>
      <name val="Times New Roman"/>
      <family val="1"/>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i/>
      <sz val="14"/>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6"/>
      <name val="Arial"/>
      <family val="2"/>
    </font>
    <font>
      <b/>
      <sz val="10"/>
      <color indexed="8"/>
      <name val="Arial"/>
      <family val="2"/>
    </font>
    <font>
      <b/>
      <sz val="12"/>
      <color indexed="60"/>
      <name val="Arial"/>
      <family val="2"/>
    </font>
    <font>
      <b/>
      <sz val="14"/>
      <color indexed="8"/>
      <name val="Arial"/>
      <family val="2"/>
    </font>
    <font>
      <u/>
      <sz val="12"/>
      <color indexed="12"/>
      <name val="Arial"/>
      <family val="2"/>
    </font>
    <font>
      <b/>
      <u/>
      <sz val="12"/>
      <name val="Arial"/>
      <family val="2"/>
    </font>
    <font>
      <b/>
      <u/>
      <sz val="14"/>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sz val="10"/>
      <color theme="1"/>
      <name val="Arial"/>
      <family val="2"/>
    </font>
    <font>
      <b/>
      <sz val="10"/>
      <color indexed="9"/>
      <name val="Arial"/>
      <family val="2"/>
    </font>
    <font>
      <sz val="12"/>
      <color rgb="FFFF0000"/>
      <name val="Arial"/>
      <family val="2"/>
    </font>
    <font>
      <b/>
      <sz val="10"/>
      <color theme="1"/>
      <name val="Arial"/>
      <family val="2"/>
    </font>
    <font>
      <b/>
      <sz val="16"/>
      <color indexed="10"/>
      <name val="Arial"/>
      <family val="2"/>
    </font>
    <font>
      <sz val="16"/>
      <color indexed="10"/>
      <name val="Arial"/>
      <family val="2"/>
    </font>
    <font>
      <b/>
      <sz val="10"/>
      <color rgb="FFFF0000"/>
      <name val="Arial"/>
      <family val="2"/>
    </font>
    <font>
      <i/>
      <sz val="10"/>
      <name val="Arial"/>
      <family val="2"/>
    </font>
    <font>
      <b/>
      <i/>
      <sz val="10"/>
      <name val="Arial"/>
      <family val="2"/>
    </font>
    <font>
      <sz val="11"/>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08">
    <xf numFmtId="0" fontId="0" fillId="0" borderId="0"/>
    <xf numFmtId="0" fontId="2" fillId="0" borderId="0"/>
    <xf numFmtId="0" fontId="13" fillId="0" borderId="0"/>
    <xf numFmtId="0" fontId="52" fillId="0" borderId="0">
      <alignment vertical="top"/>
    </xf>
    <xf numFmtId="0" fontId="53" fillId="0" borderId="0">
      <alignment horizontal="left" vertical="top" wrapText="1"/>
    </xf>
    <xf numFmtId="0" fontId="9" fillId="0" borderId="0"/>
    <xf numFmtId="0" fontId="54" fillId="0" borderId="0">
      <alignment horizontal="left" vertical="top" wrapText="1"/>
    </xf>
    <xf numFmtId="0" fontId="52" fillId="0" borderId="0">
      <alignment vertical="top"/>
    </xf>
    <xf numFmtId="0" fontId="52" fillId="0" borderId="0">
      <alignment vertical="top"/>
    </xf>
    <xf numFmtId="0" fontId="55" fillId="0" borderId="0">
      <alignment horizontal="left" vertical="top" wrapText="1"/>
    </xf>
    <xf numFmtId="0" fontId="28" fillId="2" borderId="0" applyNumberFormat="0" applyBorder="0" applyAlignment="0" applyProtection="0"/>
    <xf numFmtId="0" fontId="28"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6" fillId="0" borderId="0">
      <alignment horizontal="center" wrapText="1"/>
      <protection locked="0"/>
    </xf>
    <xf numFmtId="0" fontId="30" fillId="3" borderId="0" applyNumberFormat="0" applyBorder="0" applyAlignment="0" applyProtection="0"/>
    <xf numFmtId="0" fontId="30" fillId="3" borderId="0" applyNumberFormat="0" applyBorder="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2" fillId="21" borderId="2" applyNumberFormat="0" applyAlignment="0" applyProtection="0"/>
    <xf numFmtId="0" fontId="32" fillId="21" borderId="2" applyNumberFormat="0" applyAlignment="0" applyProtection="0"/>
    <xf numFmtId="43" fontId="2" fillId="0" borderId="0" applyFont="0" applyFill="0" applyBorder="0" applyAlignment="0" applyProtection="0"/>
    <xf numFmtId="173" fontId="57" fillId="0" borderId="0"/>
    <xf numFmtId="173" fontId="57" fillId="0" borderId="0"/>
    <xf numFmtId="173" fontId="57" fillId="0" borderId="0"/>
    <xf numFmtId="173" fontId="57" fillId="0" borderId="0"/>
    <xf numFmtId="173" fontId="57" fillId="0" borderId="0"/>
    <xf numFmtId="173" fontId="57" fillId="0" borderId="0"/>
    <xf numFmtId="173" fontId="57" fillId="0" borderId="0"/>
    <xf numFmtId="173" fontId="57"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13" fillId="22"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64" fontId="28" fillId="0" borderId="0" applyFont="0" applyFill="0" applyBorder="0" applyAlignment="0" applyProtection="0"/>
    <xf numFmtId="164" fontId="1" fillId="0" borderId="0" applyFont="0" applyFill="0" applyBorder="0" applyAlignment="0" applyProtection="0"/>
    <xf numFmtId="176" fontId="2" fillId="0" borderId="0" applyFont="0" applyFill="0" applyBorder="0" applyAlignment="0" applyProtection="0"/>
    <xf numFmtId="0" fontId="13" fillId="22"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8" fillId="22" borderId="0" applyFont="0" applyFill="0" applyBorder="0" applyAlignment="0" applyProtection="0"/>
    <xf numFmtId="0" fontId="3" fillId="22" borderId="0" applyFont="0" applyFill="0" applyBorder="0" applyAlignment="0" applyProtection="0"/>
    <xf numFmtId="0" fontId="59" fillId="22" borderId="0" applyFont="0" applyFill="0" applyBorder="0" applyAlignment="0" applyProtection="0"/>
    <xf numFmtId="0" fontId="13" fillId="22" borderId="0" applyFont="0" applyFill="0" applyBorder="0" applyAlignment="0" applyProtection="0"/>
    <xf numFmtId="0" fontId="58" fillId="22" borderId="0" applyFont="0" applyFill="0" applyBorder="0" applyAlignment="0" applyProtection="0"/>
    <xf numFmtId="0" fontId="3" fillId="22" borderId="0" applyFont="0" applyFill="0" applyBorder="0" applyAlignment="0" applyProtection="0"/>
    <xf numFmtId="0" fontId="59" fillId="22" borderId="0" applyFont="0" applyFill="0" applyBorder="0" applyAlignment="0" applyProtection="0"/>
    <xf numFmtId="2" fontId="13" fillId="22" borderId="0" applyFont="0" applyFill="0" applyBorder="0" applyAlignment="0" applyProtection="0"/>
    <xf numFmtId="0" fontId="55" fillId="0" borderId="0"/>
    <xf numFmtId="0" fontId="34" fillId="4" borderId="0" applyNumberFormat="0" applyBorder="0" applyAlignment="0" applyProtection="0"/>
    <xf numFmtId="0" fontId="34" fillId="4" borderId="0" applyNumberFormat="0" applyBorder="0" applyAlignment="0" applyProtection="0"/>
    <xf numFmtId="0" fontId="12" fillId="0" borderId="3" applyNumberFormat="0" applyAlignment="0" applyProtection="0">
      <alignment horizontal="left" vertical="center"/>
    </xf>
    <xf numFmtId="0" fontId="12" fillId="0" borderId="4">
      <alignment horizontal="left" vertical="center"/>
    </xf>
    <xf numFmtId="0" fontId="12" fillId="0" borderId="4">
      <alignment horizontal="left" vertical="center"/>
    </xf>
    <xf numFmtId="0" fontId="35" fillId="0" borderId="5"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60" fillId="22" borderId="0" applyFont="0" applyFill="0" applyBorder="0" applyAlignment="0" applyProtection="0"/>
    <xf numFmtId="0" fontId="12" fillId="22" borderId="0" applyFont="0" applyFill="0" applyBorder="0" applyAlignment="0" applyProtection="0"/>
    <xf numFmtId="2" fontId="64" fillId="1" borderId="8">
      <alignment horizontal="left"/>
      <protection locked="0"/>
    </xf>
    <xf numFmtId="2" fontId="64" fillId="1" borderId="8">
      <alignment horizontal="left"/>
      <protection locked="0"/>
    </xf>
    <xf numFmtId="0" fontId="13" fillId="0" borderId="0"/>
    <xf numFmtId="2" fontId="65" fillId="0" borderId="9">
      <alignment horizontal="center" vertical="center"/>
    </xf>
    <xf numFmtId="2" fontId="65" fillId="0" borderId="9">
      <alignment horizontal="center" vertical="center"/>
    </xf>
    <xf numFmtId="0" fontId="76" fillId="0" borderId="0" applyNumberFormat="0" applyFill="0" applyBorder="0" applyAlignment="0" applyProtection="0"/>
    <xf numFmtId="0" fontId="77" fillId="0" borderId="0" applyNumberFormat="0" applyFill="0" applyBorder="0" applyAlignment="0" applyProtection="0">
      <alignment vertical="top"/>
      <protection locked="0"/>
    </xf>
    <xf numFmtId="0" fontId="38" fillId="7" borderId="1" applyNumberFormat="0" applyAlignment="0" applyProtection="0"/>
    <xf numFmtId="0" fontId="38" fillId="7" borderId="1" applyNumberFormat="0" applyAlignment="0" applyProtection="0"/>
    <xf numFmtId="0" fontId="38" fillId="7" borderId="1" applyNumberFormat="0" applyAlignment="0" applyProtection="0"/>
    <xf numFmtId="0" fontId="38" fillId="7" borderId="1" applyNumberFormat="0" applyAlignment="0" applyProtection="0"/>
    <xf numFmtId="177" fontId="61" fillId="23" borderId="0"/>
    <xf numFmtId="0" fontId="39" fillId="0" borderId="10" applyNumberFormat="0" applyFill="0" applyAlignment="0" applyProtection="0"/>
    <xf numFmtId="0" fontId="39" fillId="0" borderId="10" applyNumberFormat="0" applyFill="0" applyAlignment="0" applyProtection="0"/>
    <xf numFmtId="0" fontId="40" fillId="24" borderId="0" applyNumberFormat="0" applyBorder="0" applyAlignment="0" applyProtection="0"/>
    <xf numFmtId="0" fontId="40" fillId="24" borderId="0" applyNumberFormat="0" applyBorder="0" applyAlignment="0" applyProtection="0"/>
    <xf numFmtId="178" fontId="6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5" fillId="0" borderId="0"/>
    <xf numFmtId="0" fontId="2" fillId="0" borderId="0"/>
    <xf numFmtId="0"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79" fillId="0" borderId="0"/>
    <xf numFmtId="0" fontId="79" fillId="0" borderId="0"/>
    <xf numFmtId="0" fontId="79"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78" fillId="0" borderId="0"/>
    <xf numFmtId="0" fontId="78" fillId="0" borderId="0"/>
    <xf numFmtId="0" fontId="78" fillId="0" borderId="0"/>
    <xf numFmtId="0" fontId="78" fillId="0" borderId="0"/>
    <xf numFmtId="0" fontId="5" fillId="25" borderId="11" applyNumberFormat="0" applyFont="0" applyAlignment="0" applyProtection="0"/>
    <xf numFmtId="0" fontId="28" fillId="25" borderId="11" applyNumberFormat="0" applyFont="0" applyAlignment="0" applyProtection="0"/>
    <xf numFmtId="0" fontId="28"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7" fillId="0" borderId="0"/>
    <xf numFmtId="179" fontId="66" fillId="0" borderId="0">
      <alignment horizontal="left"/>
    </xf>
    <xf numFmtId="3" fontId="67" fillId="0" borderId="0">
      <alignment vertical="top"/>
    </xf>
    <xf numFmtId="0" fontId="41" fillId="20" borderId="12" applyNumberFormat="0" applyAlignment="0" applyProtection="0"/>
    <xf numFmtId="0" fontId="41" fillId="20" borderId="12" applyNumberFormat="0" applyAlignment="0" applyProtection="0"/>
    <xf numFmtId="0" fontId="41" fillId="20" borderId="12" applyNumberFormat="0" applyAlignment="0" applyProtection="0"/>
    <xf numFmtId="0" fontId="41" fillId="20" borderId="12" applyNumberFormat="0" applyAlignment="0" applyProtection="0"/>
    <xf numFmtId="14" fontId="56" fillId="0" borderId="0">
      <alignment horizontal="center" wrapText="1"/>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0" fontId="56" fillId="0" borderId="0"/>
    <xf numFmtId="3" fontId="48" fillId="1" borderId="8" applyFill="0" applyBorder="0" applyAlignment="0" applyProtection="0"/>
    <xf numFmtId="3" fontId="48" fillId="1" borderId="8" applyFill="0" applyBorder="0" applyAlignment="0" applyProtection="0"/>
    <xf numFmtId="4" fontId="2" fillId="0" borderId="0"/>
    <xf numFmtId="0" fontId="9" fillId="0" borderId="0"/>
    <xf numFmtId="0" fontId="42" fillId="0" borderId="0" applyNumberFormat="0" applyFill="0" applyBorder="0" applyAlignment="0" applyProtection="0"/>
    <xf numFmtId="0" fontId="42"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13" fillId="0" borderId="0"/>
    <xf numFmtId="179" fontId="66" fillId="0" borderId="0">
      <alignment horizontal="left"/>
    </xf>
    <xf numFmtId="0" fontId="63" fillId="0" borderId="0">
      <alignment vertical="top"/>
    </xf>
    <xf numFmtId="0" fontId="54" fillId="0" borderId="14"/>
    <xf numFmtId="0" fontId="44" fillId="0" borderId="0" applyNumberFormat="0" applyFill="0" applyBorder="0" applyAlignment="0" applyProtection="0"/>
    <xf numFmtId="0" fontId="44" fillId="0" borderId="0" applyNumberFormat="0" applyFill="0" applyBorder="0" applyAlignment="0" applyProtection="0"/>
  </cellStyleXfs>
  <cellXfs count="691">
    <xf numFmtId="0" fontId="0" fillId="0" borderId="0" xfId="0"/>
    <xf numFmtId="0" fontId="0" fillId="0" borderId="0" xfId="0" applyAlignment="1">
      <alignment vertical="center"/>
    </xf>
    <xf numFmtId="0" fontId="0" fillId="0" borderId="0" xfId="0" applyAlignment="1">
      <alignment horizontal="left" vertical="center"/>
    </xf>
    <xf numFmtId="0" fontId="12" fillId="0" borderId="0" xfId="0" applyFont="1" applyAlignment="1">
      <alignment vertical="center"/>
    </xf>
    <xf numFmtId="0" fontId="2" fillId="0" borderId="0" xfId="0" applyFont="1" applyAlignment="1">
      <alignment vertical="center"/>
    </xf>
    <xf numFmtId="0" fontId="18" fillId="0" borderId="0" xfId="0" applyFont="1" applyAlignment="1">
      <alignment vertical="center"/>
    </xf>
    <xf numFmtId="0" fontId="13" fillId="0" borderId="0" xfId="0" applyFont="1" applyAlignment="1">
      <alignment vertical="center"/>
    </xf>
    <xf numFmtId="0" fontId="22" fillId="0" borderId="0" xfId="0" applyFont="1" applyAlignment="1">
      <alignment vertical="center"/>
    </xf>
    <xf numFmtId="10" fontId="13" fillId="0" borderId="0" xfId="0" applyNumberFormat="1" applyFont="1" applyAlignment="1">
      <alignment vertical="center"/>
    </xf>
    <xf numFmtId="0" fontId="23" fillId="0" borderId="0" xfId="0" applyFont="1" applyAlignment="1">
      <alignment vertical="center"/>
    </xf>
    <xf numFmtId="166" fontId="23" fillId="0" borderId="0" xfId="0" applyNumberFormat="1" applyFont="1" applyAlignment="1">
      <alignment vertical="center" wrapText="1"/>
    </xf>
    <xf numFmtId="170" fontId="23" fillId="0" borderId="0" xfId="91" applyNumberFormat="1" applyFont="1" applyFill="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1"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1"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14" fillId="0" borderId="0" xfId="0" applyFont="1" applyAlignment="1">
      <alignment horizontal="centerContinuous"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4" fillId="0" borderId="0" xfId="0" applyFont="1" applyAlignment="1">
      <alignment vertical="center"/>
    </xf>
    <xf numFmtId="10" fontId="24" fillId="0" borderId="0" xfId="0" applyNumberFormat="1" applyFont="1" applyAlignment="1">
      <alignment vertical="center"/>
    </xf>
    <xf numFmtId="0" fontId="24" fillId="0" borderId="0" xfId="0" applyFont="1" applyAlignment="1">
      <alignment horizontal="center" vertical="center"/>
    </xf>
    <xf numFmtId="39" fontId="22" fillId="0" borderId="0" xfId="0" applyNumberFormat="1" applyFont="1" applyAlignment="1">
      <alignment vertical="center"/>
    </xf>
    <xf numFmtId="0" fontId="12" fillId="0" borderId="0" xfId="0" applyFont="1" applyAlignment="1">
      <alignment horizontal="left" vertical="center"/>
    </xf>
    <xf numFmtId="0" fontId="19" fillId="0" borderId="0" xfId="0" applyFont="1" applyAlignment="1">
      <alignment horizontal="center" vertical="center" wrapText="1"/>
    </xf>
    <xf numFmtId="0" fontId="0" fillId="0" borderId="0" xfId="0" applyAlignment="1">
      <alignment vertical="center" wrapText="1" shrinkToFit="1"/>
    </xf>
    <xf numFmtId="14" fontId="25" fillId="26" borderId="0" xfId="0" applyNumberFormat="1" applyFont="1" applyFill="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10" fillId="0" borderId="0" xfId="0" applyFont="1" applyAlignment="1">
      <alignment horizontal="left" vertical="center" wrapText="1"/>
    </xf>
    <xf numFmtId="0" fontId="12"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19" fillId="0" borderId="0" xfId="0" applyFont="1" applyAlignment="1">
      <alignment horizontal="justify" vertical="center"/>
    </xf>
    <xf numFmtId="0" fontId="7" fillId="0" borderId="9" xfId="0" quotePrefix="1" applyFont="1" applyBorder="1" applyAlignment="1">
      <alignment horizontal="left" vertical="center"/>
    </xf>
    <xf numFmtId="0" fontId="17" fillId="26" borderId="9" xfId="0" applyFont="1" applyFill="1" applyBorder="1" applyAlignment="1">
      <alignment vertical="center"/>
    </xf>
    <xf numFmtId="0" fontId="17" fillId="26" borderId="25" xfId="0" applyFont="1" applyFill="1" applyBorder="1" applyAlignment="1">
      <alignment vertical="center"/>
    </xf>
    <xf numFmtId="167" fontId="17" fillId="26" borderId="25" xfId="0" applyNumberFormat="1" applyFont="1" applyFill="1" applyBorder="1" applyAlignment="1">
      <alignment vertical="center"/>
    </xf>
    <xf numFmtId="0" fontId="18" fillId="26" borderId="9" xfId="0" applyFont="1" applyFill="1" applyBorder="1" applyAlignment="1">
      <alignment horizontal="center" vertical="center"/>
    </xf>
    <xf numFmtId="0" fontId="18" fillId="26" borderId="9" xfId="0" applyFont="1" applyFill="1" applyBorder="1" applyAlignment="1">
      <alignment vertical="center"/>
    </xf>
    <xf numFmtId="0" fontId="17" fillId="26" borderId="25" xfId="0" applyFont="1" applyFill="1" applyBorder="1" applyAlignment="1">
      <alignment horizontal="center" vertical="center"/>
    </xf>
    <xf numFmtId="0" fontId="2" fillId="0" borderId="0" xfId="0" applyFont="1" applyAlignment="1">
      <alignment horizontal="center" vertical="center"/>
    </xf>
    <xf numFmtId="0" fontId="21"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center" vertical="center"/>
    </xf>
    <xf numFmtId="0" fontId="13" fillId="0" borderId="0" xfId="0" applyFont="1" applyAlignment="1">
      <alignment vertical="top"/>
    </xf>
    <xf numFmtId="0" fontId="12" fillId="0" borderId="0" xfId="0" applyFont="1" applyAlignment="1">
      <alignment horizontal="left" vertical="top"/>
    </xf>
    <xf numFmtId="0" fontId="10"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left" vertical="top"/>
    </xf>
    <xf numFmtId="0" fontId="13" fillId="0" borderId="0" xfId="0" applyFont="1" applyAlignment="1">
      <alignment vertical="top" wrapText="1" shrinkToFit="1"/>
    </xf>
    <xf numFmtId="0" fontId="12" fillId="0" borderId="0" xfId="0" applyFont="1" applyAlignment="1">
      <alignment horizontal="center" vertical="top"/>
    </xf>
    <xf numFmtId="0" fontId="8" fillId="0" borderId="0" xfId="0" applyFont="1" applyAlignment="1">
      <alignment horizontal="left" vertical="center"/>
    </xf>
    <xf numFmtId="0" fontId="12" fillId="0" borderId="0" xfId="0" applyFont="1" applyAlignment="1">
      <alignment horizontal="justify" vertical="top"/>
    </xf>
    <xf numFmtId="0" fontId="2" fillId="0" borderId="0" xfId="0" applyFont="1" applyAlignment="1">
      <alignment horizontal="left" vertical="center"/>
    </xf>
    <xf numFmtId="0" fontId="13"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1" fillId="0" borderId="0" xfId="0" quotePrefix="1"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2" fillId="28" borderId="0" xfId="0" applyFont="1" applyFill="1" applyAlignment="1">
      <alignment horizontal="left" vertical="center"/>
    </xf>
    <xf numFmtId="0" fontId="25" fillId="26" borderId="0" xfId="0" applyFont="1" applyFill="1" applyAlignment="1">
      <alignment vertical="center"/>
    </xf>
    <xf numFmtId="0" fontId="25" fillId="0" borderId="0" xfId="0" applyFont="1" applyAlignment="1">
      <alignment vertical="center"/>
    </xf>
    <xf numFmtId="169" fontId="26" fillId="26" borderId="0" xfId="0" applyNumberFormat="1" applyFont="1" applyFill="1" applyAlignment="1">
      <alignment horizontal="left" vertical="center"/>
    </xf>
    <xf numFmtId="0" fontId="16" fillId="0" borderId="0" xfId="0" applyFont="1" applyAlignment="1">
      <alignment vertical="center"/>
    </xf>
    <xf numFmtId="0" fontId="2" fillId="0" borderId="0" xfId="0" applyFont="1"/>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3" fillId="0" borderId="29" xfId="0" applyFont="1" applyBorder="1" applyAlignment="1">
      <alignment horizontal="left" vertical="top" wrapText="1"/>
    </xf>
    <xf numFmtId="0" fontId="13"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48" fillId="27" borderId="17" xfId="0" applyFont="1" applyFill="1" applyBorder="1"/>
    <xf numFmtId="0" fontId="49" fillId="27" borderId="17" xfId="0" quotePrefix="1" applyFont="1" applyFill="1" applyBorder="1" applyAlignment="1">
      <alignment horizontal="left"/>
    </xf>
    <xf numFmtId="0" fontId="49" fillId="27" borderId="18" xfId="0" applyFont="1" applyFill="1" applyBorder="1"/>
    <xf numFmtId="0" fontId="49" fillId="27" borderId="17" xfId="0" applyFont="1" applyFill="1" applyBorder="1"/>
    <xf numFmtId="0" fontId="48" fillId="27" borderId="0" xfId="0" applyFont="1" applyFill="1"/>
    <xf numFmtId="0" fontId="0" fillId="27" borderId="0" xfId="0" quotePrefix="1" applyFill="1" applyAlignment="1">
      <alignment horizontal="left"/>
    </xf>
    <xf numFmtId="0" fontId="0" fillId="27" borderId="20" xfId="0" applyFill="1" applyBorder="1"/>
    <xf numFmtId="0" fontId="48"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48" fillId="27" borderId="0" xfId="0" applyFont="1" applyFill="1" applyAlignment="1">
      <alignment vertical="top"/>
    </xf>
    <xf numFmtId="0" fontId="50" fillId="0" borderId="0" xfId="0" applyFont="1"/>
    <xf numFmtId="0" fontId="0" fillId="27" borderId="22" xfId="0" applyFill="1" applyBorder="1" applyAlignment="1">
      <alignment horizontal="center"/>
    </xf>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165" fontId="13" fillId="0" borderId="0" xfId="0" applyNumberFormat="1" applyFont="1" applyAlignment="1">
      <alignment vertical="center"/>
    </xf>
    <xf numFmtId="165" fontId="2" fillId="0" borderId="0" xfId="178" applyNumberFormat="1" applyAlignment="1">
      <alignment horizontal="center" vertical="center"/>
    </xf>
    <xf numFmtId="165" fontId="4" fillId="0" borderId="0" xfId="178" applyNumberFormat="1" applyFont="1" applyAlignment="1">
      <alignment vertical="center"/>
    </xf>
    <xf numFmtId="165" fontId="3" fillId="0" borderId="0" xfId="178" applyNumberFormat="1" applyFont="1" applyAlignment="1">
      <alignment vertical="center"/>
    </xf>
    <xf numFmtId="165" fontId="2" fillId="0" borderId="0" xfId="0" applyNumberFormat="1" applyFont="1" applyAlignment="1">
      <alignment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xf numFmtId="165" fontId="0" fillId="27" borderId="42" xfId="0" applyNumberFormat="1" applyFill="1" applyBorder="1"/>
    <xf numFmtId="165" fontId="0" fillId="28" borderId="37" xfId="0" applyNumberFormat="1" applyFill="1" applyBorder="1"/>
    <xf numFmtId="1" fontId="11" fillId="0" borderId="0" xfId="0" applyNumberFormat="1" applyFont="1" applyAlignment="1">
      <alignment horizontal="left" vertical="center"/>
    </xf>
    <xf numFmtId="1" fontId="10" fillId="0" borderId="0" xfId="0" applyNumberFormat="1" applyFont="1" applyAlignment="1">
      <alignment horizontal="left" vertical="center"/>
    </xf>
    <xf numFmtId="1" fontId="10"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5" fontId="0" fillId="27" borderId="0" xfId="0" applyNumberFormat="1" applyFill="1" applyProtection="1">
      <protection locked="0"/>
    </xf>
    <xf numFmtId="165" fontId="0" fillId="27" borderId="23" xfId="0" applyNumberFormat="1" applyFill="1" applyBorder="1" applyProtection="1">
      <protection locked="0"/>
    </xf>
    <xf numFmtId="0" fontId="10" fillId="0" borderId="0" xfId="0" applyFont="1" applyAlignment="1">
      <alignment vertical="center" wrapText="1"/>
    </xf>
    <xf numFmtId="14" fontId="25" fillId="0" borderId="0" xfId="0" applyNumberFormat="1" applyFont="1" applyAlignment="1">
      <alignment horizontal="left" vertical="center"/>
    </xf>
    <xf numFmtId="0" fontId="12" fillId="27" borderId="43" xfId="0" applyFont="1" applyFill="1" applyBorder="1" applyAlignment="1">
      <alignment horizontal="center" vertical="center" wrapText="1"/>
    </xf>
    <xf numFmtId="0" fontId="12" fillId="27" borderId="3" xfId="0" applyFont="1" applyFill="1" applyBorder="1" applyAlignment="1">
      <alignment vertical="center"/>
    </xf>
    <xf numFmtId="0" fontId="12" fillId="27" borderId="43" xfId="0" applyFont="1" applyFill="1" applyBorder="1" applyAlignment="1">
      <alignment vertical="center"/>
    </xf>
    <xf numFmtId="0" fontId="12" fillId="0" borderId="0" xfId="0" applyFont="1" applyAlignment="1">
      <alignment vertical="center" wrapText="1"/>
    </xf>
    <xf numFmtId="165" fontId="0" fillId="27" borderId="35" xfId="0" applyNumberFormat="1" applyFill="1" applyBorder="1" applyProtection="1">
      <protection locked="0"/>
    </xf>
    <xf numFmtId="0" fontId="8" fillId="27" borderId="0" xfId="0" applyFont="1" applyFill="1"/>
    <xf numFmtId="0" fontId="11"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3" fillId="0" borderId="0" xfId="0" quotePrefix="1" applyFont="1" applyAlignment="1">
      <alignment vertical="top" wrapText="1" shrinkToFit="1"/>
    </xf>
    <xf numFmtId="0" fontId="21" fillId="0" borderId="0" xfId="0" applyFont="1" applyAlignment="1">
      <alignment horizontal="left"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1"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49" fillId="27" borderId="36" xfId="0" applyFont="1" applyFill="1" applyBorder="1"/>
    <xf numFmtId="0" fontId="7" fillId="0" borderId="0" xfId="0" applyFont="1" applyAlignment="1">
      <alignment horizontal="center" vertical="top"/>
    </xf>
    <xf numFmtId="0" fontId="20" fillId="0" borderId="0" xfId="0" applyFont="1" applyAlignment="1">
      <alignment vertical="top"/>
    </xf>
    <xf numFmtId="0" fontId="20" fillId="0" borderId="0" xfId="0" applyFont="1" applyAlignment="1">
      <alignment horizontal="center" vertical="top"/>
    </xf>
    <xf numFmtId="0" fontId="19"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3" fillId="0" borderId="9" xfId="0" applyNumberFormat="1" applyFont="1" applyBorder="1" applyAlignment="1">
      <alignment horizontal="left" vertical="center"/>
    </xf>
    <xf numFmtId="0" fontId="68" fillId="0" borderId="0" xfId="0" applyFont="1" applyAlignment="1">
      <alignment horizontal="left"/>
    </xf>
    <xf numFmtId="0" fontId="68" fillId="0" borderId="0" xfId="0" applyFont="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1" fillId="0" borderId="0" xfId="0" applyFont="1" applyAlignment="1">
      <alignment vertical="center"/>
    </xf>
    <xf numFmtId="1" fontId="11" fillId="0" borderId="0" xfId="0" applyNumberFormat="1" applyFont="1" applyAlignment="1">
      <alignment horizontal="center" vertical="center"/>
    </xf>
    <xf numFmtId="1" fontId="8" fillId="0" borderId="0" xfId="0" applyNumberFormat="1" applyFont="1" applyAlignment="1">
      <alignment horizontal="center" vertical="center" wrapText="1"/>
    </xf>
    <xf numFmtId="0" fontId="2" fillId="0" borderId="0" xfId="0" applyFont="1" applyAlignment="1">
      <alignment horizontal="center" vertical="center" wrapText="1"/>
    </xf>
    <xf numFmtId="0" fontId="13"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0" fillId="0" borderId="0" xfId="0" applyFont="1" applyAlignment="1">
      <alignment wrapText="1"/>
    </xf>
    <xf numFmtId="172" fontId="11" fillId="0" borderId="9" xfId="0" applyNumberFormat="1" applyFont="1" applyBorder="1" applyAlignment="1">
      <alignment horizontal="left" wrapText="1"/>
    </xf>
    <xf numFmtId="172" fontId="8" fillId="0" borderId="0" xfId="0" applyNumberFormat="1" applyFont="1" applyAlignment="1">
      <alignment horizontal="left" wrapText="1"/>
    </xf>
    <xf numFmtId="0" fontId="13" fillId="0" borderId="9" xfId="0" quotePrefix="1" applyFont="1" applyBorder="1" applyAlignment="1">
      <alignment horizontal="left" vertical="top"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3" fillId="26" borderId="8" xfId="0" applyFont="1" applyFill="1" applyBorder="1" applyAlignment="1">
      <alignment vertical="top"/>
    </xf>
    <xf numFmtId="0" fontId="13" fillId="27" borderId="8" xfId="0" applyFont="1" applyFill="1" applyBorder="1" applyAlignment="1">
      <alignment vertical="top"/>
    </xf>
    <xf numFmtId="0" fontId="70" fillId="26" borderId="9" xfId="0" applyFont="1" applyFill="1" applyBorder="1" applyAlignment="1">
      <alignment vertical="center"/>
    </xf>
    <xf numFmtId="0" fontId="13" fillId="0" borderId="0" xfId="0" applyFont="1" applyAlignment="1">
      <alignment horizontal="left" vertical="top" wrapText="1"/>
    </xf>
    <xf numFmtId="0" fontId="12" fillId="0" borderId="9" xfId="0" applyFont="1" applyBorder="1" applyAlignment="1">
      <alignment horizontal="center" vertical="top"/>
    </xf>
    <xf numFmtId="0" fontId="12" fillId="29" borderId="9" xfId="0" applyFont="1" applyFill="1" applyBorder="1" applyAlignment="1">
      <alignment horizontal="center" vertical="top"/>
    </xf>
    <xf numFmtId="0" fontId="12" fillId="29" borderId="9" xfId="0" applyFont="1" applyFill="1" applyBorder="1" applyAlignment="1">
      <alignment horizontal="left" vertical="top"/>
    </xf>
    <xf numFmtId="0" fontId="12" fillId="0" borderId="9" xfId="0" applyFont="1" applyBorder="1" applyAlignment="1">
      <alignment vertical="center"/>
    </xf>
    <xf numFmtId="0" fontId="13"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0" fillId="0" borderId="0" xfId="227" applyFont="1" applyAlignment="1">
      <alignment horizontal="left" vertical="center"/>
    </xf>
    <xf numFmtId="0" fontId="2" fillId="0" borderId="0" xfId="227" applyAlignment="1">
      <alignment horizontal="left" vertical="top"/>
    </xf>
    <xf numFmtId="1" fontId="10" fillId="0" borderId="0" xfId="227" applyNumberFormat="1" applyFont="1" applyAlignment="1">
      <alignment vertical="center"/>
    </xf>
    <xf numFmtId="0" fontId="2" fillId="30" borderId="0" xfId="178" applyFill="1"/>
    <xf numFmtId="0" fontId="10" fillId="30" borderId="0" xfId="178" applyFont="1" applyFill="1" applyAlignment="1">
      <alignment horizontal="left" vertical="center"/>
    </xf>
    <xf numFmtId="0" fontId="13" fillId="30" borderId="0" xfId="178" applyFont="1" applyFill="1"/>
    <xf numFmtId="0" fontId="45" fillId="0" borderId="0" xfId="178" quotePrefix="1" applyFont="1" applyAlignment="1">
      <alignment vertical="center"/>
    </xf>
    <xf numFmtId="0" fontId="13" fillId="0" borderId="0" xfId="178" applyFont="1"/>
    <xf numFmtId="0" fontId="12" fillId="0" borderId="0" xfId="178" quotePrefix="1" applyFont="1" applyAlignment="1">
      <alignment horizontal="left"/>
    </xf>
    <xf numFmtId="0" fontId="12" fillId="0" borderId="45" xfId="178" quotePrefix="1" applyFont="1" applyBorder="1" applyAlignment="1">
      <alignment horizontal="left" vertical="center"/>
    </xf>
    <xf numFmtId="0" fontId="12" fillId="0" borderId="0" xfId="178" quotePrefix="1" applyFont="1" applyAlignment="1">
      <alignment horizontal="center" vertical="top"/>
    </xf>
    <xf numFmtId="0" fontId="12" fillId="0" borderId="0" xfId="178" quotePrefix="1" applyFont="1" applyAlignment="1">
      <alignment horizontal="left" vertical="top"/>
    </xf>
    <xf numFmtId="0" fontId="12" fillId="0" borderId="46" xfId="178" quotePrefix="1" applyFont="1" applyBorder="1" applyAlignment="1">
      <alignment horizontal="left" vertical="center"/>
    </xf>
    <xf numFmtId="181" fontId="13" fillId="0" borderId="0" xfId="178" applyNumberFormat="1" applyFont="1"/>
    <xf numFmtId="0" fontId="2" fillId="30" borderId="0" xfId="178" applyFill="1" applyAlignment="1">
      <alignment vertical="center" wrapText="1"/>
    </xf>
    <xf numFmtId="0" fontId="45" fillId="0" borderId="0" xfId="178" applyFont="1" applyAlignment="1">
      <alignment vertical="center"/>
    </xf>
    <xf numFmtId="0" fontId="69" fillId="0" borderId="0" xfId="178" applyFont="1" applyAlignment="1">
      <alignment vertical="center"/>
    </xf>
    <xf numFmtId="0" fontId="69" fillId="0" borderId="0" xfId="178" applyFont="1"/>
    <xf numFmtId="0" fontId="10" fillId="0" borderId="0" xfId="178" applyFont="1" applyAlignment="1">
      <alignment vertical="center"/>
    </xf>
    <xf numFmtId="0" fontId="51" fillId="0" borderId="0" xfId="178" applyFont="1" applyAlignment="1">
      <alignment vertical="center"/>
    </xf>
    <xf numFmtId="0" fontId="51" fillId="0" borderId="0" xfId="178" applyFont="1"/>
    <xf numFmtId="0" fontId="12" fillId="0" borderId="34" xfId="178" applyFont="1" applyBorder="1"/>
    <xf numFmtId="0" fontId="12" fillId="0" borderId="3" xfId="178" quotePrefix="1" applyFont="1" applyBorder="1" applyAlignment="1">
      <alignment horizontal="right" vertical="center"/>
    </xf>
    <xf numFmtId="0" fontId="2" fillId="0" borderId="34" xfId="178" applyBorder="1"/>
    <xf numFmtId="0" fontId="12" fillId="0" borderId="43" xfId="178" applyFont="1" applyBorder="1" applyAlignment="1">
      <alignment horizontal="right" vertical="center"/>
    </xf>
    <xf numFmtId="182" fontId="8" fillId="26" borderId="43" xfId="178" applyNumberFormat="1" applyFont="1" applyFill="1" applyBorder="1" applyAlignment="1">
      <alignment vertical="center"/>
    </xf>
    <xf numFmtId="0" fontId="12" fillId="0" borderId="47" xfId="178" applyFont="1" applyBorder="1" applyAlignment="1">
      <alignment horizontal="center" vertical="center"/>
    </xf>
    <xf numFmtId="0" fontId="12" fillId="0" borderId="43" xfId="178" applyFont="1" applyBorder="1" applyAlignment="1">
      <alignment horizontal="center" vertical="center" wrapText="1"/>
    </xf>
    <xf numFmtId="3" fontId="13" fillId="0" borderId="48" xfId="178" applyNumberFormat="1" applyFont="1" applyBorder="1" applyAlignment="1">
      <alignment horizontal="center" vertical="center"/>
    </xf>
    <xf numFmtId="181" fontId="13" fillId="31" borderId="49" xfId="178" applyNumberFormat="1" applyFont="1" applyFill="1" applyBorder="1" applyAlignment="1">
      <alignment horizontal="center"/>
    </xf>
    <xf numFmtId="0" fontId="7" fillId="0" borderId="46" xfId="178" applyFont="1" applyBorder="1" applyAlignment="1">
      <alignment horizontal="center" vertical="center"/>
    </xf>
    <xf numFmtId="3" fontId="13" fillId="0" borderId="38" xfId="178" applyNumberFormat="1" applyFont="1" applyBorder="1" applyAlignment="1">
      <alignment horizontal="center" vertical="center"/>
    </xf>
    <xf numFmtId="0" fontId="13" fillId="26" borderId="26" xfId="178" applyFont="1" applyFill="1" applyBorder="1" applyAlignment="1">
      <alignment horizontal="center"/>
    </xf>
    <xf numFmtId="0" fontId="12" fillId="30" borderId="0" xfId="178" applyFont="1" applyFill="1" applyAlignment="1">
      <alignment vertical="center" wrapText="1"/>
    </xf>
    <xf numFmtId="0" fontId="71" fillId="0" borderId="0" xfId="178" applyFont="1" applyAlignment="1">
      <alignment horizontal="left" vertical="top"/>
    </xf>
    <xf numFmtId="0" fontId="13" fillId="0" borderId="0" xfId="178" applyFont="1" applyAlignment="1">
      <alignment horizontal="left" vertical="top"/>
    </xf>
    <xf numFmtId="0" fontId="45" fillId="0" borderId="0" xfId="178" applyFont="1" applyAlignment="1">
      <alignment horizontal="left" vertical="top"/>
    </xf>
    <xf numFmtId="0" fontId="10" fillId="0" borderId="0" xfId="178" applyFont="1" applyAlignment="1">
      <alignment horizontal="left" vertical="top"/>
    </xf>
    <xf numFmtId="0" fontId="13" fillId="0" borderId="3" xfId="178" applyFont="1" applyBorder="1" applyAlignment="1">
      <alignment horizontal="left" vertical="top"/>
    </xf>
    <xf numFmtId="0" fontId="12" fillId="0" borderId="50" xfId="178" quotePrefix="1" applyFont="1" applyBorder="1" applyAlignment="1">
      <alignment horizontal="left" vertical="top"/>
    </xf>
    <xf numFmtId="3" fontId="13" fillId="0" borderId="9" xfId="178" applyNumberFormat="1" applyFont="1" applyBorder="1" applyAlignment="1">
      <alignment horizontal="left" vertical="top"/>
    </xf>
    <xf numFmtId="0" fontId="12" fillId="0" borderId="0" xfId="178" quotePrefix="1" applyFont="1" applyAlignment="1">
      <alignment horizontal="left" vertical="center"/>
    </xf>
    <xf numFmtId="0" fontId="12" fillId="0" borderId="0" xfId="178" applyFont="1" applyAlignment="1">
      <alignment horizontal="left"/>
    </xf>
    <xf numFmtId="181" fontId="13" fillId="26" borderId="45" xfId="178" applyNumberFormat="1" applyFont="1" applyFill="1" applyBorder="1" applyAlignment="1">
      <alignment horizontal="right" vertical="center"/>
    </xf>
    <xf numFmtId="0" fontId="13" fillId="0" borderId="0" xfId="0" applyFont="1" applyAlignment="1">
      <alignment horizontal="left" vertical="center" wrapText="1"/>
    </xf>
    <xf numFmtId="0" fontId="13" fillId="0" borderId="0" xfId="238" applyFont="1" applyAlignment="1">
      <alignment vertical="center"/>
    </xf>
    <xf numFmtId="0" fontId="22" fillId="0" borderId="0" xfId="238" applyFont="1" applyAlignment="1">
      <alignment vertical="center"/>
    </xf>
    <xf numFmtId="10" fontId="13" fillId="0" borderId="0" xfId="238" applyNumberFormat="1" applyFont="1" applyAlignment="1">
      <alignment vertical="center"/>
    </xf>
    <xf numFmtId="0" fontId="23" fillId="0" borderId="0" xfId="238" applyFont="1" applyAlignment="1">
      <alignment vertical="center"/>
    </xf>
    <xf numFmtId="166" fontId="23" fillId="0" borderId="0" xfId="238" applyNumberFormat="1" applyFont="1" applyAlignment="1">
      <alignment vertical="center" wrapText="1"/>
    </xf>
    <xf numFmtId="0" fontId="24" fillId="0" borderId="0" xfId="238" applyFont="1" applyAlignment="1">
      <alignment vertical="center"/>
    </xf>
    <xf numFmtId="10" fontId="24" fillId="0" borderId="0" xfId="238" applyNumberFormat="1" applyFont="1" applyAlignment="1">
      <alignment vertical="center"/>
    </xf>
    <xf numFmtId="0" fontId="24" fillId="0" borderId="0" xfId="238" applyFont="1" applyAlignment="1">
      <alignment horizontal="center" vertical="center"/>
    </xf>
    <xf numFmtId="39" fontId="22" fillId="0" borderId="0" xfId="238" applyNumberFormat="1" applyFont="1" applyAlignment="1">
      <alignment vertical="center"/>
    </xf>
    <xf numFmtId="165" fontId="13" fillId="0" borderId="0" xfId="238" applyNumberFormat="1" applyFont="1" applyAlignment="1">
      <alignment vertical="center"/>
    </xf>
    <xf numFmtId="0" fontId="12" fillId="0" borderId="0" xfId="0" applyFont="1" applyAlignment="1">
      <alignment horizontal="left" vertical="center" wrapText="1"/>
    </xf>
    <xf numFmtId="181" fontId="13" fillId="26" borderId="52" xfId="178" applyNumberFormat="1" applyFont="1" applyFill="1" applyBorder="1" applyAlignment="1">
      <alignment horizontal="right" vertical="center"/>
    </xf>
    <xf numFmtId="1" fontId="51" fillId="0" borderId="33" xfId="0" applyNumberFormat="1" applyFont="1" applyBorder="1" applyAlignment="1">
      <alignment horizontal="center" vertical="center"/>
    </xf>
    <xf numFmtId="0" fontId="13" fillId="0" borderId="33" xfId="0" applyFont="1" applyBorder="1" applyAlignment="1">
      <alignment vertical="top"/>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left" vertical="center" wrapText="1"/>
    </xf>
    <xf numFmtId="0" fontId="12" fillId="0" borderId="25" xfId="0" applyFont="1" applyBorder="1" applyAlignment="1">
      <alignment vertical="top"/>
    </xf>
    <xf numFmtId="0" fontId="13" fillId="0" borderId="25" xfId="0" applyFont="1" applyBorder="1" applyAlignment="1">
      <alignment vertical="top" wrapText="1" shrinkToFit="1"/>
    </xf>
    <xf numFmtId="0" fontId="12" fillId="0" borderId="9" xfId="0" applyFont="1" applyBorder="1" applyAlignment="1">
      <alignment vertical="top"/>
    </xf>
    <xf numFmtId="0" fontId="13" fillId="0" borderId="9" xfId="0" applyFont="1" applyBorder="1" applyAlignment="1">
      <alignment vertical="top" wrapText="1" shrinkToFit="1"/>
    </xf>
    <xf numFmtId="15" fontId="2" fillId="0" borderId="0" xfId="0" applyNumberFormat="1" applyFont="1" applyAlignment="1">
      <alignment vertical="center"/>
    </xf>
    <xf numFmtId="0" fontId="12" fillId="0" borderId="49" xfId="0" applyFont="1" applyBorder="1" applyAlignment="1">
      <alignment vertical="center"/>
    </xf>
    <xf numFmtId="0" fontId="8" fillId="0" borderId="0" xfId="0" applyFont="1"/>
    <xf numFmtId="0" fontId="8" fillId="0" borderId="0" xfId="0" applyFont="1" applyAlignment="1">
      <alignment vertical="center"/>
    </xf>
    <xf numFmtId="0" fontId="12" fillId="0" borderId="37" xfId="178" applyFont="1" applyBorder="1" applyAlignment="1">
      <alignment vertical="top" wrapText="1"/>
    </xf>
    <xf numFmtId="0" fontId="13" fillId="26" borderId="9" xfId="178" applyFont="1" applyFill="1" applyBorder="1" applyAlignment="1">
      <alignment horizontal="center"/>
    </xf>
    <xf numFmtId="2" fontId="12" fillId="0" borderId="66" xfId="178" quotePrefix="1" applyNumberFormat="1" applyFont="1" applyBorder="1" applyAlignment="1">
      <alignment horizontal="center" vertical="center" wrapText="1"/>
    </xf>
    <xf numFmtId="3" fontId="13" fillId="0" borderId="67" xfId="178" applyNumberFormat="1" applyFont="1" applyBorder="1" applyAlignment="1">
      <alignment horizontal="left" vertical="top"/>
    </xf>
    <xf numFmtId="0" fontId="7" fillId="0" borderId="68" xfId="178" applyFont="1" applyBorder="1" applyAlignment="1">
      <alignment horizontal="center" vertical="center"/>
    </xf>
    <xf numFmtId="171" fontId="2" fillId="27" borderId="15" xfId="0" applyNumberFormat="1" applyFont="1" applyFill="1" applyBorder="1" applyAlignment="1">
      <alignment horizontal="center" vertical="center"/>
    </xf>
    <xf numFmtId="0" fontId="13" fillId="0" borderId="49" xfId="0" applyFont="1" applyBorder="1" applyAlignment="1">
      <alignment horizontal="center" vertical="center"/>
    </xf>
    <xf numFmtId="0" fontId="13" fillId="26" borderId="9" xfId="0" applyFont="1" applyFill="1" applyBorder="1" applyAlignment="1">
      <alignment vertical="top" wrapText="1"/>
    </xf>
    <xf numFmtId="0" fontId="13" fillId="27" borderId="9" xfId="0" applyFont="1" applyFill="1" applyBorder="1" applyAlignment="1">
      <alignment horizontal="left" vertical="top"/>
    </xf>
    <xf numFmtId="0" fontId="10" fillId="0" borderId="9" xfId="0" applyFont="1" applyBorder="1" applyAlignment="1">
      <alignment horizontal="left" vertical="center" wrapText="1"/>
    </xf>
    <xf numFmtId="1" fontId="2" fillId="0" borderId="23" xfId="0" applyNumberFormat="1" applyFont="1" applyBorder="1" applyAlignment="1">
      <alignment horizontal="center" vertical="center"/>
    </xf>
    <xf numFmtId="0" fontId="2" fillId="0" borderId="23" xfId="0" applyFont="1" applyBorder="1" applyAlignment="1">
      <alignment horizontal="center" vertical="center" wrapText="1"/>
    </xf>
    <xf numFmtId="0" fontId="81" fillId="35" borderId="8" xfId="170" applyFont="1" applyFill="1" applyBorder="1" applyAlignment="1">
      <alignment horizontal="center" vertical="center" wrapText="1"/>
    </xf>
    <xf numFmtId="0" fontId="7" fillId="35" borderId="4" xfId="170" applyFont="1" applyFill="1" applyBorder="1" applyAlignment="1">
      <alignment horizontal="left" vertical="center" wrapText="1"/>
    </xf>
    <xf numFmtId="0" fontId="81" fillId="35" borderId="4" xfId="170" applyFont="1" applyFill="1" applyBorder="1" applyAlignment="1">
      <alignment horizontal="center" vertical="center" wrapText="1"/>
    </xf>
    <xf numFmtId="0" fontId="81" fillId="35" borderId="15" xfId="170" applyFont="1" applyFill="1" applyBorder="1" applyAlignment="1">
      <alignment horizontal="center" vertical="center" wrapText="1"/>
    </xf>
    <xf numFmtId="0" fontId="2" fillId="35" borderId="31" xfId="0" applyFont="1" applyFill="1" applyBorder="1" applyAlignment="1">
      <alignment horizontal="center" vertical="center"/>
    </xf>
    <xf numFmtId="3" fontId="7" fillId="0" borderId="64" xfId="0" applyNumberFormat="1" applyFont="1" applyBorder="1" applyAlignment="1">
      <alignment horizontal="center" vertical="center"/>
    </xf>
    <xf numFmtId="3" fontId="2" fillId="26" borderId="64" xfId="237" applyNumberFormat="1" applyFill="1" applyBorder="1" applyAlignment="1">
      <alignment horizontal="center"/>
    </xf>
    <xf numFmtId="0" fontId="2" fillId="35" borderId="30" xfId="0" applyFont="1" applyFill="1" applyBorder="1" applyAlignment="1">
      <alignment horizontal="center" vertical="center"/>
    </xf>
    <xf numFmtId="3" fontId="80" fillId="35" borderId="16" xfId="0" applyNumberFormat="1" applyFont="1" applyFill="1" applyBorder="1" applyAlignment="1">
      <alignment horizontal="center" vertical="center" wrapText="1"/>
    </xf>
    <xf numFmtId="3" fontId="7" fillId="0" borderId="65" xfId="0" applyNumberFormat="1" applyFont="1" applyBorder="1" applyAlignment="1">
      <alignment horizontal="center" vertical="center"/>
    </xf>
    <xf numFmtId="3" fontId="7" fillId="26" borderId="64" xfId="237" applyNumberFormat="1" applyFont="1" applyFill="1" applyBorder="1" applyAlignment="1">
      <alignment horizontal="center"/>
    </xf>
    <xf numFmtId="3" fontId="7" fillId="35" borderId="63" xfId="0" applyNumberFormat="1" applyFont="1" applyFill="1" applyBorder="1" applyAlignment="1">
      <alignment horizontal="center" vertical="center"/>
    </xf>
    <xf numFmtId="3" fontId="2" fillId="0" borderId="64" xfId="0" applyNumberFormat="1" applyFont="1" applyBorder="1" applyAlignment="1">
      <alignment horizontal="center" vertical="center"/>
    </xf>
    <xf numFmtId="3" fontId="52" fillId="0" borderId="9" xfId="0" applyNumberFormat="1" applyFont="1" applyBorder="1" applyAlignment="1">
      <alignment horizontal="left" vertical="center"/>
    </xf>
    <xf numFmtId="0" fontId="72" fillId="0" borderId="0" xfId="0" applyFont="1" applyAlignment="1">
      <alignment horizontal="left" vertical="center"/>
    </xf>
    <xf numFmtId="43" fontId="2" fillId="26" borderId="64" xfId="237" applyNumberFormat="1" applyFill="1" applyBorder="1" applyAlignment="1">
      <alignment horizontal="center"/>
    </xf>
    <xf numFmtId="0" fontId="2" fillId="35" borderId="51" xfId="0" applyFont="1" applyFill="1" applyBorder="1" applyAlignment="1">
      <alignment horizontal="center" vertical="center"/>
    </xf>
    <xf numFmtId="0" fontId="2" fillId="35" borderId="62" xfId="0" applyFont="1" applyFill="1" applyBorder="1" applyAlignment="1">
      <alignment horizontal="center" vertical="center"/>
    </xf>
    <xf numFmtId="43" fontId="2" fillId="26" borderId="29" xfId="237" applyNumberFormat="1" applyFill="1" applyBorder="1" applyAlignment="1">
      <alignment horizontal="center"/>
    </xf>
    <xf numFmtId="3" fontId="7" fillId="26" borderId="29" xfId="237" applyNumberFormat="1" applyFont="1" applyFill="1" applyBorder="1" applyAlignment="1">
      <alignment horizontal="center"/>
    </xf>
    <xf numFmtId="3" fontId="7" fillId="35" borderId="65" xfId="0" applyNumberFormat="1" applyFont="1" applyFill="1" applyBorder="1" applyAlignment="1">
      <alignment horizontal="center" vertical="center"/>
    </xf>
    <xf numFmtId="3" fontId="2" fillId="26" borderId="29" xfId="237" applyNumberFormat="1" applyFill="1" applyBorder="1" applyAlignment="1">
      <alignment horizontal="center"/>
    </xf>
    <xf numFmtId="3" fontId="2" fillId="0" borderId="29" xfId="0" applyNumberFormat="1" applyFont="1" applyBorder="1" applyAlignment="1">
      <alignment horizontal="center" vertical="center"/>
    </xf>
    <xf numFmtId="3" fontId="7" fillId="0" borderId="29" xfId="0" applyNumberFormat="1" applyFont="1" applyBorder="1" applyAlignment="1">
      <alignment horizontal="center" vertical="center"/>
    </xf>
    <xf numFmtId="3" fontId="72" fillId="29" borderId="24" xfId="0" applyNumberFormat="1" applyFont="1" applyFill="1" applyBorder="1" applyAlignment="1">
      <alignment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3" fontId="80" fillId="35" borderId="9" xfId="0" applyNumberFormat="1" applyFont="1" applyFill="1" applyBorder="1" applyAlignment="1">
      <alignment horizontal="center" vertical="center" wrapText="1"/>
    </xf>
    <xf numFmtId="3" fontId="2" fillId="26" borderId="9" xfId="237" applyNumberFormat="1" applyFill="1" applyBorder="1" applyAlignment="1">
      <alignment horizontal="center"/>
    </xf>
    <xf numFmtId="3" fontId="10" fillId="0" borderId="43" xfId="0" applyNumberFormat="1" applyFont="1" applyBorder="1" applyAlignment="1">
      <alignment horizontal="center" vertical="center"/>
    </xf>
    <xf numFmtId="3" fontId="51" fillId="0" borderId="33" xfId="237" applyNumberFormat="1" applyFont="1" applyBorder="1" applyAlignment="1">
      <alignment horizontal="center"/>
    </xf>
    <xf numFmtId="0" fontId="7" fillId="35" borderId="30" xfId="0" applyFont="1" applyFill="1" applyBorder="1" applyAlignment="1">
      <alignment horizontal="center" vertical="center"/>
    </xf>
    <xf numFmtId="0" fontId="2" fillId="35" borderId="36" xfId="0" applyFont="1" applyFill="1" applyBorder="1" applyAlignment="1">
      <alignment horizontal="center" vertical="center"/>
    </xf>
    <xf numFmtId="3" fontId="52" fillId="0" borderId="29" xfId="0" applyNumberFormat="1" applyFont="1" applyBorder="1" applyAlignment="1">
      <alignment horizontal="left" vertical="center"/>
    </xf>
    <xf numFmtId="3" fontId="7" fillId="0" borderId="69" xfId="0" applyNumberFormat="1" applyFont="1" applyBorder="1" applyAlignment="1">
      <alignment horizontal="center" vertical="center"/>
    </xf>
    <xf numFmtId="3" fontId="80" fillId="37" borderId="71" xfId="0" applyNumberFormat="1" applyFont="1" applyFill="1" applyBorder="1" applyAlignment="1">
      <alignment horizontal="center" vertical="center" wrapText="1"/>
    </xf>
    <xf numFmtId="3" fontId="7" fillId="37" borderId="70" xfId="0" applyNumberFormat="1" applyFont="1" applyFill="1" applyBorder="1" applyAlignment="1">
      <alignment horizontal="center" vertical="center"/>
    </xf>
    <xf numFmtId="3" fontId="7" fillId="37" borderId="70" xfId="237" applyNumberFormat="1" applyFont="1" applyFill="1" applyBorder="1" applyAlignment="1">
      <alignment horizontal="center"/>
    </xf>
    <xf numFmtId="3" fontId="7" fillId="37" borderId="72" xfId="0" applyNumberFormat="1" applyFont="1" applyFill="1" applyBorder="1" applyAlignment="1">
      <alignment horizontal="center" vertical="center"/>
    </xf>
    <xf numFmtId="3" fontId="83" fillId="37" borderId="71" xfId="0" applyNumberFormat="1" applyFont="1" applyFill="1" applyBorder="1" applyAlignment="1">
      <alignment horizontal="center" vertical="center" wrapText="1"/>
    </xf>
    <xf numFmtId="3" fontId="70" fillId="37" borderId="70" xfId="0" applyNumberFormat="1" applyFont="1" applyFill="1" applyBorder="1" applyAlignment="1">
      <alignment horizontal="left" vertical="center" wrapText="1"/>
    </xf>
    <xf numFmtId="3" fontId="70" fillId="37" borderId="70" xfId="0" applyNumberFormat="1" applyFont="1" applyFill="1" applyBorder="1" applyAlignment="1">
      <alignment horizontal="left" vertical="center"/>
    </xf>
    <xf numFmtId="0" fontId="2" fillId="35" borderId="32" xfId="0" applyFont="1" applyFill="1" applyBorder="1" applyAlignment="1">
      <alignment horizontal="center" vertical="center"/>
    </xf>
    <xf numFmtId="3" fontId="7" fillId="35" borderId="69" xfId="0" applyNumberFormat="1" applyFont="1" applyFill="1" applyBorder="1" applyAlignment="1">
      <alignment horizontal="center" vertical="center"/>
    </xf>
    <xf numFmtId="0" fontId="7" fillId="35" borderId="51" xfId="0" applyFont="1" applyFill="1" applyBorder="1" applyAlignment="1">
      <alignment horizontal="center" vertical="center"/>
    </xf>
    <xf numFmtId="0" fontId="2" fillId="35" borderId="73" xfId="0" applyFont="1" applyFill="1" applyBorder="1" applyAlignment="1">
      <alignment horizontal="center" vertical="center"/>
    </xf>
    <xf numFmtId="3" fontId="80" fillId="35" borderId="29" xfId="0" applyNumberFormat="1" applyFont="1" applyFill="1" applyBorder="1" applyAlignment="1">
      <alignment horizontal="center" vertical="center" wrapText="1"/>
    </xf>
    <xf numFmtId="0" fontId="7" fillId="37" borderId="34" xfId="0" applyFont="1" applyFill="1" applyBorder="1" applyAlignment="1">
      <alignment horizontal="center" vertical="center"/>
    </xf>
    <xf numFmtId="3" fontId="83" fillId="37" borderId="70" xfId="0" applyNumberFormat="1" applyFont="1" applyFill="1" applyBorder="1" applyAlignment="1">
      <alignment horizontal="center" vertical="center" wrapText="1"/>
    </xf>
    <xf numFmtId="0" fontId="2" fillId="35" borderId="20" xfId="0" applyFont="1" applyFill="1" applyBorder="1" applyAlignment="1">
      <alignment horizontal="center" vertical="center"/>
    </xf>
    <xf numFmtId="0" fontId="7" fillId="35" borderId="62" xfId="0" applyFont="1" applyFill="1" applyBorder="1" applyAlignment="1">
      <alignment horizontal="center" vertical="center"/>
    </xf>
    <xf numFmtId="3" fontId="83" fillId="37" borderId="75" xfId="0" applyNumberFormat="1" applyFont="1" applyFill="1" applyBorder="1" applyAlignment="1">
      <alignment horizontal="center" vertical="center" wrapText="1"/>
    </xf>
    <xf numFmtId="0" fontId="45" fillId="0" borderId="9" xfId="0" applyFont="1" applyBorder="1" applyAlignment="1">
      <alignment horizontal="left" vertical="center"/>
    </xf>
    <xf numFmtId="165" fontId="12" fillId="0" borderId="0" xfId="238" applyNumberFormat="1" applyFont="1" applyAlignment="1">
      <alignment vertical="center"/>
    </xf>
    <xf numFmtId="0" fontId="45" fillId="0" borderId="9" xfId="0" applyFont="1" applyBorder="1" applyAlignment="1">
      <alignment horizontal="left" vertical="center" wrapText="1"/>
    </xf>
    <xf numFmtId="0" fontId="12" fillId="0" borderId="0" xfId="238" applyFont="1" applyAlignment="1">
      <alignment vertical="center"/>
    </xf>
    <xf numFmtId="0" fontId="13" fillId="0" borderId="0" xfId="238" applyFont="1" applyAlignment="1">
      <alignment horizontal="left" vertical="top"/>
    </xf>
    <xf numFmtId="0" fontId="12" fillId="0" borderId="0" xfId="238" applyFont="1" applyAlignment="1">
      <alignment horizontal="left" vertical="center"/>
    </xf>
    <xf numFmtId="0" fontId="45" fillId="0" borderId="0" xfId="238" applyFont="1" applyAlignment="1">
      <alignment horizontal="left" vertical="center"/>
    </xf>
    <xf numFmtId="0" fontId="69" fillId="0" borderId="0" xfId="238" applyFont="1" applyAlignment="1">
      <alignment horizontal="left" vertical="top"/>
    </xf>
    <xf numFmtId="0" fontId="69" fillId="0" borderId="0" xfId="238" applyFont="1" applyAlignment="1">
      <alignment horizontal="left" vertical="center"/>
    </xf>
    <xf numFmtId="165" fontId="69" fillId="0" borderId="0" xfId="238" applyNumberFormat="1" applyFont="1" applyAlignment="1">
      <alignment vertical="center"/>
    </xf>
    <xf numFmtId="165" fontId="69" fillId="26" borderId="0" xfId="238" applyNumberFormat="1" applyFont="1" applyFill="1" applyAlignment="1">
      <alignment vertical="center"/>
    </xf>
    <xf numFmtId="0" fontId="69" fillId="0" borderId="0" xfId="238" applyFont="1" applyAlignment="1">
      <alignment vertical="center"/>
    </xf>
    <xf numFmtId="0" fontId="2" fillId="0" borderId="0" xfId="238" applyAlignment="1">
      <alignment vertical="center"/>
    </xf>
    <xf numFmtId="165" fontId="69" fillId="0" borderId="0" xfId="178" applyNumberFormat="1" applyFont="1"/>
    <xf numFmtId="0" fontId="2" fillId="0" borderId="0" xfId="178"/>
    <xf numFmtId="0" fontId="45" fillId="30" borderId="0" xfId="177" applyFont="1" applyFill="1" applyAlignment="1">
      <alignment vertical="center"/>
    </xf>
    <xf numFmtId="0" fontId="45" fillId="0" borderId="0" xfId="177" applyFont="1" applyAlignment="1">
      <alignment vertical="center"/>
    </xf>
    <xf numFmtId="0" fontId="69" fillId="0" borderId="0" xfId="0" applyFont="1"/>
    <xf numFmtId="165" fontId="45" fillId="0" borderId="0" xfId="177" applyNumberFormat="1" applyFont="1" applyAlignment="1">
      <alignment vertical="center"/>
    </xf>
    <xf numFmtId="0" fontId="69" fillId="0" borderId="0" xfId="177" applyFont="1" applyAlignment="1">
      <alignment vertical="center"/>
    </xf>
    <xf numFmtId="165" fontId="45" fillId="27" borderId="33" xfId="177" applyNumberFormat="1" applyFont="1" applyFill="1" applyBorder="1" applyAlignment="1">
      <alignment horizontal="center" vertical="center" wrapText="1"/>
    </xf>
    <xf numFmtId="165" fontId="45" fillId="27" borderId="33" xfId="177" quotePrefix="1" applyNumberFormat="1" applyFont="1" applyFill="1" applyBorder="1" applyAlignment="1">
      <alignment horizontal="center" vertical="center" wrapText="1"/>
    </xf>
    <xf numFmtId="0" fontId="69" fillId="0" borderId="0" xfId="177" applyFont="1" applyAlignment="1">
      <alignment horizontal="center" vertical="center"/>
    </xf>
    <xf numFmtId="1" fontId="13" fillId="0" borderId="30" xfId="238" applyNumberFormat="1" applyFont="1" applyBorder="1" applyAlignment="1">
      <alignment horizontal="center" vertical="center" wrapText="1"/>
    </xf>
    <xf numFmtId="3" fontId="13" fillId="0" borderId="51" xfId="239" applyNumberFormat="1" applyFont="1" applyBorder="1" applyAlignment="1">
      <alignment vertical="center" wrapText="1"/>
    </xf>
    <xf numFmtId="165" fontId="69" fillId="0" borderId="44" xfId="177" applyNumberFormat="1" applyFont="1" applyBorder="1" applyAlignment="1">
      <alignment vertical="center"/>
    </xf>
    <xf numFmtId="165" fontId="69" fillId="0" borderId="31" xfId="177" applyNumberFormat="1" applyFont="1" applyBorder="1" applyAlignment="1">
      <alignment vertical="center"/>
    </xf>
    <xf numFmtId="165" fontId="69" fillId="0" borderId="62" xfId="177" applyNumberFormat="1" applyFont="1" applyBorder="1" applyAlignment="1">
      <alignment vertical="center"/>
    </xf>
    <xf numFmtId="3" fontId="13" fillId="0" borderId="62" xfId="239" applyNumberFormat="1" applyFont="1" applyBorder="1" applyAlignment="1">
      <alignment vertical="center" wrapText="1"/>
    </xf>
    <xf numFmtId="165" fontId="69" fillId="0" borderId="22" xfId="177" applyNumberFormat="1" applyFont="1" applyBorder="1" applyAlignment="1">
      <alignment vertical="center"/>
    </xf>
    <xf numFmtId="165" fontId="69" fillId="0" borderId="35" xfId="177" applyNumberFormat="1" applyFont="1" applyBorder="1" applyAlignment="1">
      <alignment vertical="center"/>
    </xf>
    <xf numFmtId="1" fontId="69" fillId="0" borderId="30" xfId="238" applyNumberFormat="1" applyFont="1" applyBorder="1" applyAlignment="1">
      <alignment horizontal="center" vertical="center" wrapText="1"/>
    </xf>
    <xf numFmtId="0" fontId="45" fillId="27" borderId="76" xfId="177" applyFont="1" applyFill="1" applyBorder="1" applyAlignment="1">
      <alignment vertical="center" wrapText="1"/>
    </xf>
    <xf numFmtId="165" fontId="69" fillId="0" borderId="76" xfId="177" applyNumberFormat="1" applyFont="1" applyBorder="1" applyAlignment="1">
      <alignment vertical="center"/>
    </xf>
    <xf numFmtId="165" fontId="69" fillId="26" borderId="51" xfId="177" applyNumberFormat="1" applyFont="1" applyFill="1" applyBorder="1" applyAlignment="1">
      <alignment vertical="center"/>
    </xf>
    <xf numFmtId="165" fontId="69" fillId="0" borderId="36" xfId="177" applyNumberFormat="1" applyFont="1" applyBorder="1" applyAlignment="1">
      <alignment vertical="center"/>
    </xf>
    <xf numFmtId="0" fontId="85" fillId="0" borderId="0" xfId="238" applyFont="1" applyAlignment="1">
      <alignment horizontal="left" vertical="center"/>
    </xf>
    <xf numFmtId="0" fontId="69" fillId="0" borderId="0" xfId="177" applyFont="1" applyAlignment="1">
      <alignment vertical="center" wrapText="1"/>
    </xf>
    <xf numFmtId="165" fontId="69" fillId="0" borderId="77" xfId="177" applyNumberFormat="1" applyFont="1" applyBorder="1" applyAlignment="1">
      <alignment vertical="center"/>
    </xf>
    <xf numFmtId="3" fontId="2" fillId="0" borderId="0" xfId="178" applyNumberFormat="1"/>
    <xf numFmtId="165" fontId="2" fillId="0" borderId="0" xfId="178" applyNumberFormat="1"/>
    <xf numFmtId="165" fontId="86" fillId="38" borderId="0" xfId="178" applyNumberFormat="1" applyFont="1" applyFill="1"/>
    <xf numFmtId="0" fontId="10" fillId="30" borderId="0" xfId="177" applyFont="1" applyFill="1" applyAlignment="1">
      <alignment vertical="center"/>
    </xf>
    <xf numFmtId="0" fontId="10" fillId="0" borderId="0" xfId="177" applyFont="1" applyAlignment="1">
      <alignment vertical="center"/>
    </xf>
    <xf numFmtId="0" fontId="51" fillId="0" borderId="0" xfId="177" applyFont="1" applyAlignment="1">
      <alignment vertical="center"/>
    </xf>
    <xf numFmtId="165" fontId="13" fillId="0" borderId="0" xfId="178" applyNumberFormat="1" applyFont="1"/>
    <xf numFmtId="0" fontId="81" fillId="34" borderId="19" xfId="170" applyFont="1" applyFill="1" applyBorder="1" applyAlignment="1">
      <alignment horizontal="center" vertical="center" wrapText="1"/>
    </xf>
    <xf numFmtId="0" fontId="81" fillId="34" borderId="41" xfId="170" applyFont="1" applyFill="1" applyBorder="1" applyAlignment="1">
      <alignment horizontal="center" vertical="center" wrapText="1"/>
    </xf>
    <xf numFmtId="0" fontId="81" fillId="34" borderId="17" xfId="170" applyFont="1" applyFill="1" applyBorder="1" applyAlignment="1">
      <alignment horizontal="center" vertical="center" wrapText="1"/>
    </xf>
    <xf numFmtId="0" fontId="81" fillId="34" borderId="0" xfId="170" applyFont="1" applyFill="1" applyAlignment="1">
      <alignment horizontal="center" vertical="center" wrapText="1"/>
    </xf>
    <xf numFmtId="0" fontId="2" fillId="37" borderId="3" xfId="0" applyFont="1" applyFill="1" applyBorder="1" applyAlignment="1">
      <alignment horizontal="center" vertical="center"/>
    </xf>
    <xf numFmtId="3" fontId="70" fillId="37" borderId="71" xfId="0" applyNumberFormat="1" applyFont="1" applyFill="1" applyBorder="1" applyAlignment="1">
      <alignment horizontal="left" vertical="center" wrapText="1"/>
    </xf>
    <xf numFmtId="3" fontId="70" fillId="37" borderId="71" xfId="0" applyNumberFormat="1" applyFont="1" applyFill="1" applyBorder="1" applyAlignment="1">
      <alignment horizontal="left" vertical="center"/>
    </xf>
    <xf numFmtId="3" fontId="72" fillId="29" borderId="23" xfId="0" applyNumberFormat="1" applyFont="1" applyFill="1" applyBorder="1" applyAlignment="1">
      <alignment vertical="center"/>
    </xf>
    <xf numFmtId="3" fontId="7" fillId="36" borderId="65" xfId="0" applyNumberFormat="1" applyFont="1" applyFill="1" applyBorder="1" applyAlignment="1">
      <alignment horizontal="center" vertical="center"/>
    </xf>
    <xf numFmtId="3" fontId="2" fillId="36" borderId="64" xfId="0" applyNumberFormat="1" applyFont="1" applyFill="1" applyBorder="1" applyAlignment="1">
      <alignment horizontal="center" vertical="center"/>
    </xf>
    <xf numFmtId="3" fontId="7" fillId="36" borderId="64" xfId="0" applyNumberFormat="1" applyFont="1" applyFill="1" applyBorder="1" applyAlignment="1">
      <alignment horizontal="center" vertical="center"/>
    </xf>
    <xf numFmtId="3" fontId="83" fillId="35" borderId="16" xfId="0" applyNumberFormat="1" applyFont="1" applyFill="1" applyBorder="1" applyAlignment="1">
      <alignment horizontal="center" vertical="center" wrapText="1"/>
    </xf>
    <xf numFmtId="43" fontId="2" fillId="26" borderId="79" xfId="237" applyNumberFormat="1" applyFill="1" applyBorder="1" applyAlignment="1">
      <alignment horizontal="center"/>
    </xf>
    <xf numFmtId="0" fontId="2" fillId="35" borderId="9" xfId="0" applyFont="1" applyFill="1" applyBorder="1" applyAlignment="1">
      <alignment horizontal="center" vertical="center"/>
    </xf>
    <xf numFmtId="43" fontId="2" fillId="26" borderId="9" xfId="237" applyNumberFormat="1" applyFill="1" applyBorder="1" applyAlignment="1">
      <alignment horizontal="center"/>
    </xf>
    <xf numFmtId="3" fontId="7" fillId="0" borderId="9" xfId="0" applyNumberFormat="1" applyFont="1" applyBorder="1" applyAlignment="1">
      <alignment horizontal="center" vertical="center"/>
    </xf>
    <xf numFmtId="3" fontId="7" fillId="26" borderId="9" xfId="237" applyNumberFormat="1" applyFont="1" applyFill="1" applyBorder="1" applyAlignment="1">
      <alignment horizontal="center"/>
    </xf>
    <xf numFmtId="3" fontId="7" fillId="35" borderId="9" xfId="0" applyNumberFormat="1" applyFont="1" applyFill="1" applyBorder="1" applyAlignment="1">
      <alignment horizontal="center" vertical="center"/>
    </xf>
    <xf numFmtId="3" fontId="2" fillId="0" borderId="9" xfId="0" applyNumberFormat="1" applyFont="1" applyBorder="1" applyAlignment="1">
      <alignment horizontal="center" vertical="center"/>
    </xf>
    <xf numFmtId="183" fontId="7" fillId="35" borderId="64" xfId="237" applyNumberFormat="1" applyFont="1" applyFill="1" applyBorder="1" applyAlignment="1">
      <alignment horizontal="center"/>
    </xf>
    <xf numFmtId="0" fontId="2" fillId="37" borderId="35" xfId="0" applyFont="1" applyFill="1" applyBorder="1" applyAlignment="1">
      <alignment horizontal="center" vertical="center"/>
    </xf>
    <xf numFmtId="3" fontId="80" fillId="37" borderId="80" xfId="0" applyNumberFormat="1" applyFont="1" applyFill="1" applyBorder="1" applyAlignment="1">
      <alignment horizontal="center" vertical="center" wrapText="1"/>
    </xf>
    <xf numFmtId="3" fontId="83" fillId="37" borderId="80" xfId="0" applyNumberFormat="1" applyFont="1" applyFill="1" applyBorder="1" applyAlignment="1">
      <alignment horizontal="center" vertical="center" wrapText="1"/>
    </xf>
    <xf numFmtId="43" fontId="2" fillId="37" borderId="50" xfId="237" applyNumberFormat="1" applyFill="1" applyBorder="1" applyAlignment="1">
      <alignment horizontal="center"/>
    </xf>
    <xf numFmtId="3" fontId="7" fillId="37" borderId="50" xfId="0" applyNumberFormat="1" applyFont="1" applyFill="1" applyBorder="1" applyAlignment="1">
      <alignment horizontal="center" vertical="center"/>
    </xf>
    <xf numFmtId="3" fontId="7" fillId="37" borderId="50" xfId="237" applyNumberFormat="1" applyFont="1" applyFill="1" applyBorder="1" applyAlignment="1">
      <alignment horizontal="center"/>
    </xf>
    <xf numFmtId="3" fontId="2" fillId="37" borderId="50" xfId="0" applyNumberFormat="1" applyFont="1" applyFill="1" applyBorder="1" applyAlignment="1">
      <alignment horizontal="center" vertical="center"/>
    </xf>
    <xf numFmtId="3" fontId="2" fillId="37" borderId="50" xfId="237" applyNumberFormat="1" applyFill="1" applyBorder="1" applyAlignment="1">
      <alignment horizontal="center"/>
    </xf>
    <xf numFmtId="3" fontId="7" fillId="37" borderId="47" xfId="0" applyNumberFormat="1" applyFont="1" applyFill="1" applyBorder="1" applyAlignment="1">
      <alignment horizontal="center" vertical="center"/>
    </xf>
    <xf numFmtId="0" fontId="2" fillId="37" borderId="23" xfId="0" applyFont="1" applyFill="1" applyBorder="1" applyAlignment="1">
      <alignment horizontal="center" vertical="center"/>
    </xf>
    <xf numFmtId="43" fontId="2" fillId="26" borderId="53" xfId="237" applyNumberFormat="1" applyFill="1" applyBorder="1" applyAlignment="1">
      <alignment horizontal="center" wrapText="1"/>
    </xf>
    <xf numFmtId="0" fontId="2" fillId="37" borderId="0" xfId="0" applyFont="1" applyFill="1" applyAlignment="1">
      <alignment horizontal="center" vertical="center"/>
    </xf>
    <xf numFmtId="3" fontId="70" fillId="37" borderId="50" xfId="0" applyNumberFormat="1" applyFont="1" applyFill="1" applyBorder="1" applyAlignment="1">
      <alignment horizontal="left" vertical="center"/>
    </xf>
    <xf numFmtId="3" fontId="70" fillId="37" borderId="80" xfId="0" applyNumberFormat="1" applyFont="1" applyFill="1" applyBorder="1" applyAlignment="1">
      <alignment horizontal="left" vertical="center"/>
    </xf>
    <xf numFmtId="0" fontId="7" fillId="37" borderId="35" xfId="0" applyFont="1" applyFill="1" applyBorder="1" applyAlignment="1">
      <alignment horizontal="center" vertical="center"/>
    </xf>
    <xf numFmtId="43" fontId="7" fillId="37" borderId="50" xfId="237" applyNumberFormat="1" applyFont="1" applyFill="1" applyBorder="1" applyAlignment="1">
      <alignment horizontal="center"/>
    </xf>
    <xf numFmtId="0" fontId="7" fillId="37" borderId="17" xfId="0" applyFont="1" applyFill="1" applyBorder="1" applyAlignment="1">
      <alignment horizontal="center" vertical="center"/>
    </xf>
    <xf numFmtId="3" fontId="83" fillId="37" borderId="50" xfId="0" applyNumberFormat="1" applyFont="1" applyFill="1" applyBorder="1" applyAlignment="1">
      <alignment horizontal="center" vertical="center" wrapText="1"/>
    </xf>
    <xf numFmtId="0" fontId="7" fillId="37" borderId="0" xfId="0" applyFont="1" applyFill="1" applyAlignment="1">
      <alignment horizontal="center" vertical="center"/>
    </xf>
    <xf numFmtId="0" fontId="7" fillId="37" borderId="20" xfId="0" applyFont="1" applyFill="1" applyBorder="1" applyAlignment="1">
      <alignment horizontal="center" vertical="center"/>
    </xf>
    <xf numFmtId="3" fontId="70" fillId="37" borderId="58" xfId="0" applyNumberFormat="1" applyFont="1" applyFill="1" applyBorder="1" applyAlignment="1">
      <alignment horizontal="left" vertical="center"/>
    </xf>
    <xf numFmtId="3" fontId="2" fillId="37" borderId="80" xfId="237" applyNumberFormat="1" applyFill="1" applyBorder="1" applyAlignment="1">
      <alignment horizontal="center"/>
    </xf>
    <xf numFmtId="3" fontId="7" fillId="37" borderId="80" xfId="237" applyNumberFormat="1" applyFont="1" applyFill="1" applyBorder="1" applyAlignment="1">
      <alignment horizontal="center"/>
    </xf>
    <xf numFmtId="3" fontId="51" fillId="0" borderId="43" xfId="237" applyNumberFormat="1" applyFont="1" applyBorder="1" applyAlignment="1">
      <alignment horizontal="center"/>
    </xf>
    <xf numFmtId="0" fontId="2" fillId="0" borderId="44" xfId="0" applyFont="1" applyBorder="1" applyAlignment="1">
      <alignment vertical="center" wrapText="1"/>
    </xf>
    <xf numFmtId="0" fontId="2" fillId="0" borderId="31" xfId="0" applyFont="1" applyBorder="1" applyAlignment="1">
      <alignment vertical="center" wrapText="1"/>
    </xf>
    <xf numFmtId="0" fontId="13" fillId="0" borderId="41" xfId="0" applyFont="1" applyBorder="1" applyAlignment="1">
      <alignment horizontal="center" vertical="center"/>
    </xf>
    <xf numFmtId="0" fontId="13" fillId="0" borderId="28" xfId="0" applyFont="1" applyBorder="1" applyAlignment="1">
      <alignment horizontal="left" vertical="center"/>
    </xf>
    <xf numFmtId="0" fontId="12" fillId="0" borderId="41" xfId="0" applyFont="1" applyBorder="1" applyAlignment="1">
      <alignment vertical="center"/>
    </xf>
    <xf numFmtId="9" fontId="17" fillId="26" borderId="9" xfId="287" applyFont="1" applyFill="1" applyBorder="1" applyAlignment="1">
      <alignment horizontal="center" vertical="center"/>
    </xf>
    <xf numFmtId="0" fontId="18" fillId="26" borderId="15" xfId="0" applyFont="1" applyFill="1" applyBorder="1" applyAlignment="1">
      <alignment vertical="center"/>
    </xf>
    <xf numFmtId="9" fontId="18" fillId="26" borderId="9" xfId="287" applyFont="1" applyFill="1" applyBorder="1" applyAlignment="1">
      <alignment horizontal="center" vertical="center"/>
    </xf>
    <xf numFmtId="167" fontId="18" fillId="26" borderId="9" xfId="0" applyNumberFormat="1" applyFont="1" applyFill="1" applyBorder="1" applyAlignment="1">
      <alignment vertical="center"/>
    </xf>
    <xf numFmtId="9" fontId="7" fillId="0" borderId="9" xfId="287" applyFont="1" applyBorder="1" applyAlignment="1">
      <alignment horizontal="center" vertical="center"/>
    </xf>
    <xf numFmtId="0" fontId="7" fillId="0" borderId="9" xfId="0" applyFont="1" applyBorder="1" applyAlignment="1">
      <alignment vertical="center"/>
    </xf>
    <xf numFmtId="3" fontId="7" fillId="37" borderId="71" xfId="237" applyNumberFormat="1" applyFont="1" applyFill="1" applyBorder="1" applyAlignment="1">
      <alignment horizontal="center"/>
    </xf>
    <xf numFmtId="3" fontId="70" fillId="36" borderId="9" xfId="0" applyNumberFormat="1" applyFont="1" applyFill="1" applyBorder="1" applyAlignment="1">
      <alignment horizontal="left" vertical="center"/>
    </xf>
    <xf numFmtId="3" fontId="70" fillId="0" borderId="9" xfId="0" applyNumberFormat="1" applyFont="1" applyBorder="1" applyAlignment="1">
      <alignment horizontal="left" vertical="center" wrapText="1"/>
    </xf>
    <xf numFmtId="43" fontId="2" fillId="26" borderId="64" xfId="237" applyNumberFormat="1" applyFill="1" applyBorder="1" applyAlignment="1">
      <alignment horizontal="center" wrapText="1"/>
    </xf>
    <xf numFmtId="0" fontId="89" fillId="0" borderId="0" xfId="0" applyFont="1" applyAlignment="1">
      <alignment vertical="center"/>
    </xf>
    <xf numFmtId="0" fontId="12" fillId="29" borderId="8" xfId="0" applyFont="1" applyFill="1" applyBorder="1" applyAlignment="1">
      <alignment horizontal="left" vertical="top"/>
    </xf>
    <xf numFmtId="0" fontId="12" fillId="29" borderId="15" xfId="0" applyFont="1" applyFill="1" applyBorder="1" applyAlignment="1">
      <alignment horizontal="left" vertical="top"/>
    </xf>
    <xf numFmtId="1" fontId="13" fillId="0" borderId="0" xfId="0" applyNumberFormat="1" applyFont="1" applyAlignment="1">
      <alignment horizontal="left" vertical="center"/>
    </xf>
    <xf numFmtId="0" fontId="12" fillId="0" borderId="9" xfId="0" applyFont="1" applyBorder="1" applyAlignment="1">
      <alignment vertical="top" wrapText="1"/>
    </xf>
    <xf numFmtId="0" fontId="7" fillId="0" borderId="9" xfId="0" applyFont="1" applyBorder="1" applyAlignment="1">
      <alignment vertical="top" wrapText="1"/>
    </xf>
    <xf numFmtId="0" fontId="19" fillId="0" borderId="9" xfId="0" applyFont="1" applyBorder="1" applyAlignment="1">
      <alignment horizontal="left" vertical="top" wrapText="1"/>
    </xf>
    <xf numFmtId="0" fontId="13" fillId="27" borderId="33" xfId="0" applyFont="1" applyFill="1" applyBorder="1" applyAlignment="1">
      <alignment horizontal="left" vertical="top"/>
    </xf>
    <xf numFmtId="0" fontId="13" fillId="26" borderId="33" xfId="0" applyFont="1" applyFill="1" applyBorder="1" applyAlignment="1">
      <alignment horizontal="left" vertical="top"/>
    </xf>
    <xf numFmtId="0" fontId="13" fillId="0" borderId="33" xfId="0" applyFont="1" applyBorder="1" applyAlignment="1">
      <alignment horizontal="left" vertical="top" wrapText="1"/>
    </xf>
    <xf numFmtId="0" fontId="12" fillId="0" borderId="8" xfId="0" applyFont="1" applyBorder="1" applyAlignment="1">
      <alignment horizontal="left" vertical="center"/>
    </xf>
    <xf numFmtId="0" fontId="12" fillId="0" borderId="15" xfId="0" applyFont="1" applyBorder="1" applyAlignment="1">
      <alignment horizontal="left" vertical="center"/>
    </xf>
    <xf numFmtId="0" fontId="2" fillId="36" borderId="51" xfId="0" applyFont="1" applyFill="1" applyBorder="1" applyAlignment="1">
      <alignment horizontal="center" vertical="center" wrapText="1"/>
    </xf>
    <xf numFmtId="0" fontId="0" fillId="36" borderId="4" xfId="0" applyFill="1" applyBorder="1" applyAlignment="1">
      <alignment vertical="center" wrapText="1"/>
    </xf>
    <xf numFmtId="0" fontId="0" fillId="36" borderId="15" xfId="0" applyFill="1" applyBorder="1" applyAlignment="1">
      <alignment vertical="center" wrapText="1"/>
    </xf>
    <xf numFmtId="0" fontId="7" fillId="35" borderId="8" xfId="0" applyFont="1" applyFill="1" applyBorder="1" applyAlignment="1">
      <alignment horizontal="center" vertical="center" wrapText="1"/>
    </xf>
    <xf numFmtId="0" fontId="0" fillId="0" borderId="4" xfId="0" applyBorder="1" applyAlignment="1">
      <alignment vertical="center" wrapText="1"/>
    </xf>
    <xf numFmtId="0" fontId="0" fillId="0" borderId="15" xfId="0" applyBorder="1" applyAlignment="1">
      <alignment vertical="center" wrapText="1"/>
    </xf>
    <xf numFmtId="0" fontId="2" fillId="36" borderId="8" xfId="0" applyFont="1" applyFill="1" applyBorder="1" applyAlignment="1">
      <alignment horizontal="center" vertical="center" wrapText="1"/>
    </xf>
    <xf numFmtId="0" fontId="2" fillId="36" borderId="4" xfId="0" applyFont="1" applyFill="1" applyBorder="1" applyAlignment="1">
      <alignment horizontal="center" vertical="center" wrapText="1"/>
    </xf>
    <xf numFmtId="0" fontId="2" fillId="36" borderId="55" xfId="0" applyFont="1" applyFill="1" applyBorder="1" applyAlignment="1">
      <alignment horizontal="center" vertical="center" wrapText="1"/>
    </xf>
    <xf numFmtId="0" fontId="0" fillId="36" borderId="28" xfId="0" applyFill="1" applyBorder="1" applyAlignment="1">
      <alignment vertical="center" wrapText="1"/>
    </xf>
    <xf numFmtId="0" fontId="0" fillId="36" borderId="78" xfId="0" applyFill="1" applyBorder="1" applyAlignment="1">
      <alignment vertical="center" wrapText="1"/>
    </xf>
    <xf numFmtId="0" fontId="7" fillId="35" borderId="51" xfId="0" applyFont="1" applyFill="1" applyBorder="1" applyAlignment="1">
      <alignment horizontal="center" vertical="center" wrapText="1"/>
    </xf>
    <xf numFmtId="0" fontId="2" fillId="36" borderId="9" xfId="0" applyFont="1" applyFill="1" applyBorder="1" applyAlignment="1">
      <alignment horizontal="center" vertical="center" wrapText="1"/>
    </xf>
    <xf numFmtId="0" fontId="0" fillId="36" borderId="9" xfId="0" applyFill="1" applyBorder="1" applyAlignment="1">
      <alignment vertical="center" wrapText="1"/>
    </xf>
    <xf numFmtId="0" fontId="2" fillId="36" borderId="54" xfId="0" applyFont="1" applyFill="1" applyBorder="1" applyAlignment="1">
      <alignment horizontal="center" vertical="center" wrapText="1"/>
    </xf>
    <xf numFmtId="0" fontId="0" fillId="36" borderId="0" xfId="0" applyFill="1" applyAlignment="1">
      <alignment vertical="center" wrapText="1"/>
    </xf>
    <xf numFmtId="0" fontId="0" fillId="36" borderId="81" xfId="0" applyFill="1" applyBorder="1" applyAlignment="1">
      <alignment vertical="center" wrapText="1"/>
    </xf>
    <xf numFmtId="0" fontId="0" fillId="0" borderId="9" xfId="0" applyBorder="1" applyAlignment="1">
      <alignment vertical="center" wrapText="1"/>
    </xf>
    <xf numFmtId="0" fontId="0" fillId="0" borderId="55" xfId="0" applyBorder="1" applyAlignment="1">
      <alignment horizontal="center" vertical="center" wrapText="1"/>
    </xf>
    <xf numFmtId="0" fontId="0" fillId="0" borderId="28" xfId="0" applyBorder="1" applyAlignment="1">
      <alignment horizontal="center" vertical="center" wrapText="1"/>
    </xf>
    <xf numFmtId="0" fontId="0" fillId="0" borderId="78" xfId="0" applyBorder="1" applyAlignment="1">
      <alignment horizontal="center" vertical="center" wrapText="1"/>
    </xf>
    <xf numFmtId="0" fontId="87" fillId="39" borderId="16" xfId="0" applyFont="1" applyFill="1" applyBorder="1" applyAlignment="1">
      <alignment horizontal="center" vertical="center" wrapText="1"/>
    </xf>
    <xf numFmtId="0" fontId="87" fillId="39" borderId="53" xfId="0" applyFont="1" applyFill="1" applyBorder="1" applyAlignment="1">
      <alignment vertical="center" wrapText="1"/>
    </xf>
    <xf numFmtId="0" fontId="87" fillId="39" borderId="74" xfId="0" applyFont="1" applyFill="1" applyBorder="1" applyAlignment="1">
      <alignment vertical="center" wrapText="1"/>
    </xf>
    <xf numFmtId="0" fontId="88" fillId="39" borderId="9" xfId="0" applyFont="1" applyFill="1" applyBorder="1" applyAlignment="1">
      <alignment horizontal="center" vertical="center" wrapText="1"/>
    </xf>
    <xf numFmtId="0" fontId="88" fillId="39" borderId="9" xfId="0" applyFont="1" applyFill="1" applyBorder="1" applyAlignment="1">
      <alignment vertical="center" wrapText="1"/>
    </xf>
    <xf numFmtId="0" fontId="88" fillId="35" borderId="8" xfId="0" applyFont="1" applyFill="1" applyBorder="1" applyAlignment="1">
      <alignment horizontal="center" vertical="center" wrapText="1"/>
    </xf>
    <xf numFmtId="0" fontId="88" fillId="0" borderId="4" xfId="0" applyFont="1" applyBorder="1" applyAlignment="1">
      <alignment vertical="center" wrapText="1"/>
    </xf>
    <xf numFmtId="0" fontId="88" fillId="0" borderId="15" xfId="0" applyFont="1" applyBorder="1" applyAlignment="1">
      <alignment vertical="center" wrapText="1"/>
    </xf>
    <xf numFmtId="43" fontId="2" fillId="36" borderId="51" xfId="237" applyNumberFormat="1" applyFill="1" applyBorder="1" applyAlignment="1">
      <alignment horizontal="center" wrapText="1"/>
    </xf>
    <xf numFmtId="0" fontId="0" fillId="36" borderId="4" xfId="0" applyFill="1" applyBorder="1" applyAlignment="1">
      <alignment wrapText="1"/>
    </xf>
    <xf numFmtId="0" fontId="0" fillId="36" borderId="15" xfId="0" applyFill="1" applyBorder="1" applyAlignment="1">
      <alignment wrapText="1"/>
    </xf>
    <xf numFmtId="0" fontId="0" fillId="0" borderId="4" xfId="0" applyBorder="1" applyAlignment="1">
      <alignment wrapText="1"/>
    </xf>
    <xf numFmtId="0" fontId="0" fillId="0" borderId="15" xfId="0" applyBorder="1" applyAlignment="1">
      <alignment wrapText="1"/>
    </xf>
    <xf numFmtId="43" fontId="2" fillId="36" borderId="8" xfId="237" applyNumberFormat="1" applyFill="1" applyBorder="1" applyAlignment="1">
      <alignment horizontal="center" wrapText="1"/>
    </xf>
    <xf numFmtId="0" fontId="0" fillId="36" borderId="4" xfId="0" applyFill="1" applyBorder="1" applyAlignment="1">
      <alignment horizontal="center" wrapText="1"/>
    </xf>
    <xf numFmtId="0" fontId="0" fillId="36" borderId="15" xfId="0" applyFill="1" applyBorder="1" applyAlignment="1">
      <alignment horizontal="center" wrapText="1"/>
    </xf>
    <xf numFmtId="0" fontId="10" fillId="35" borderId="8" xfId="0" applyFont="1" applyFill="1" applyBorder="1" applyAlignment="1">
      <alignment horizontal="center" vertical="center" wrapText="1"/>
    </xf>
    <xf numFmtId="0" fontId="51" fillId="0" borderId="4" xfId="0" applyFont="1" applyBorder="1" applyAlignment="1">
      <alignment vertical="center" wrapText="1"/>
    </xf>
    <xf numFmtId="0" fontId="51" fillId="0" borderId="15" xfId="0" applyFont="1" applyBorder="1" applyAlignment="1">
      <alignment vertical="center" wrapText="1"/>
    </xf>
    <xf numFmtId="43" fontId="2" fillId="36" borderId="9" xfId="237" applyNumberFormat="1" applyFill="1" applyBorder="1" applyAlignment="1">
      <alignment horizontal="center" wrapText="1"/>
    </xf>
    <xf numFmtId="0" fontId="0" fillId="36" borderId="9" xfId="0" applyFill="1" applyBorder="1" applyAlignment="1">
      <alignment horizontal="center" wrapText="1"/>
    </xf>
    <xf numFmtId="43" fontId="88" fillId="35" borderId="51" xfId="237" applyNumberFormat="1" applyFont="1" applyFill="1" applyBorder="1" applyAlignment="1">
      <alignment horizontal="center" wrapText="1"/>
    </xf>
    <xf numFmtId="0" fontId="88" fillId="35" borderId="4" xfId="0" applyFont="1" applyFill="1" applyBorder="1" applyAlignment="1">
      <alignment wrapText="1"/>
    </xf>
    <xf numFmtId="0" fontId="88" fillId="35" borderId="15" xfId="0" applyFont="1" applyFill="1" applyBorder="1" applyAlignment="1">
      <alignment wrapText="1"/>
    </xf>
    <xf numFmtId="43" fontId="10" fillId="35" borderId="51" xfId="237" applyNumberFormat="1" applyFont="1" applyFill="1" applyBorder="1" applyAlignment="1">
      <alignment horizontal="center" wrapText="1"/>
    </xf>
    <xf numFmtId="0" fontId="10" fillId="0" borderId="4" xfId="0" applyFont="1" applyBorder="1" applyAlignment="1">
      <alignment wrapText="1"/>
    </xf>
    <xf numFmtId="0" fontId="10" fillId="0" borderId="15" xfId="0" applyFont="1" applyBorder="1" applyAlignment="1">
      <alignment wrapText="1"/>
    </xf>
    <xf numFmtId="0" fontId="81" fillId="34" borderId="34" xfId="0" applyFont="1" applyFill="1" applyBorder="1" applyAlignment="1">
      <alignment horizontal="center" vertical="center" wrapText="1"/>
    </xf>
    <xf numFmtId="0" fontId="81" fillId="34" borderId="43" xfId="0" applyFont="1" applyFill="1" applyBorder="1" applyAlignment="1">
      <alignment horizontal="center" vertical="center" wrapText="1"/>
    </xf>
    <xf numFmtId="0" fontId="81" fillId="34" borderId="37" xfId="170" applyFont="1" applyFill="1" applyBorder="1" applyAlignment="1">
      <alignment horizontal="center" vertical="center" wrapText="1"/>
    </xf>
    <xf numFmtId="0" fontId="81" fillId="34" borderId="36" xfId="170" applyFont="1" applyFill="1" applyBorder="1" applyAlignment="1">
      <alignment horizontal="center" vertical="center" wrapText="1"/>
    </xf>
    <xf numFmtId="43" fontId="10" fillId="35" borderId="8" xfId="237" applyNumberFormat="1" applyFont="1" applyFill="1" applyBorder="1" applyAlignment="1">
      <alignment horizontal="center" wrapText="1"/>
    </xf>
    <xf numFmtId="0" fontId="10" fillId="35" borderId="4" xfId="0" applyFont="1" applyFill="1" applyBorder="1" applyAlignment="1">
      <alignment wrapText="1"/>
    </xf>
    <xf numFmtId="0" fontId="10" fillId="35" borderId="15" xfId="0" applyFont="1" applyFill="1" applyBorder="1" applyAlignment="1">
      <alignment wrapText="1"/>
    </xf>
    <xf numFmtId="0" fontId="2" fillId="36" borderId="82" xfId="0" applyFont="1" applyFill="1" applyBorder="1" applyAlignment="1">
      <alignment horizontal="center" vertical="center" wrapText="1"/>
    </xf>
    <xf numFmtId="0" fontId="0" fillId="36" borderId="83" xfId="0" applyFill="1" applyBorder="1" applyAlignment="1">
      <alignment vertical="center" wrapText="1"/>
    </xf>
    <xf numFmtId="0" fontId="0" fillId="36" borderId="84" xfId="0" applyFill="1" applyBorder="1" applyAlignment="1">
      <alignment vertical="center" wrapText="1"/>
    </xf>
    <xf numFmtId="0" fontId="81" fillId="34" borderId="31" xfId="170" applyFont="1" applyFill="1" applyBorder="1" applyAlignment="1">
      <alignment horizontal="center" vertical="center" wrapText="1"/>
    </xf>
    <xf numFmtId="3" fontId="10" fillId="0" borderId="20" xfId="0" applyNumberFormat="1" applyFont="1" applyBorder="1" applyAlignment="1">
      <alignment horizontal="center" vertical="center"/>
    </xf>
    <xf numFmtId="3" fontId="10" fillId="0" borderId="0" xfId="0" applyNumberFormat="1" applyFont="1" applyAlignment="1">
      <alignment horizontal="center" vertical="center"/>
    </xf>
    <xf numFmtId="3" fontId="10" fillId="0" borderId="21" xfId="0" applyNumberFormat="1" applyFont="1" applyBorder="1" applyAlignment="1">
      <alignment horizontal="center" vertical="center"/>
    </xf>
    <xf numFmtId="0" fontId="10" fillId="39" borderId="34" xfId="0" applyFont="1" applyFill="1" applyBorder="1" applyAlignment="1">
      <alignment horizontal="left" vertical="center" wrapText="1"/>
    </xf>
    <xf numFmtId="0" fontId="7" fillId="39" borderId="3" xfId="0" applyFont="1" applyFill="1" applyBorder="1" applyAlignment="1">
      <alignment horizontal="left" vertical="center" wrapText="1"/>
    </xf>
    <xf numFmtId="0" fontId="7" fillId="39" borderId="43" xfId="0" applyFont="1" applyFill="1" applyBorder="1" applyAlignment="1">
      <alignment horizontal="left" vertical="center" wrapText="1"/>
    </xf>
    <xf numFmtId="0" fontId="81" fillId="34" borderId="18" xfId="17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81" fillId="34" borderId="62" xfId="170" applyFont="1" applyFill="1" applyBorder="1" applyAlignment="1">
      <alignment horizontal="center" vertical="center" wrapText="1"/>
    </xf>
    <xf numFmtId="0" fontId="0" fillId="0" borderId="41" xfId="0" applyBorder="1" applyAlignment="1">
      <alignment horizontal="center" vertical="center" wrapText="1"/>
    </xf>
    <xf numFmtId="0" fontId="12" fillId="0" borderId="34" xfId="0" applyFont="1" applyBorder="1" applyAlignment="1">
      <alignment horizontal="center" vertical="top" wrapText="1"/>
    </xf>
    <xf numFmtId="0" fontId="12" fillId="0" borderId="3" xfId="0" applyFont="1" applyBorder="1" applyAlignment="1">
      <alignment horizontal="center" vertical="top" wrapText="1"/>
    </xf>
    <xf numFmtId="0" fontId="12" fillId="0" borderId="43" xfId="0" applyFont="1" applyBorder="1" applyAlignment="1">
      <alignment horizontal="center" vertical="top" wrapText="1"/>
    </xf>
    <xf numFmtId="0" fontId="13" fillId="0" borderId="34" xfId="0" applyFont="1" applyBorder="1" applyAlignment="1">
      <alignment horizontal="center" vertical="top" wrapText="1"/>
    </xf>
    <xf numFmtId="0" fontId="13" fillId="0" borderId="3" xfId="0" applyFont="1" applyBorder="1" applyAlignment="1">
      <alignment horizontal="center" vertical="top" wrapText="1"/>
    </xf>
    <xf numFmtId="0" fontId="13" fillId="0" borderId="43" xfId="0" applyFont="1" applyBorder="1" applyAlignment="1">
      <alignment horizontal="center" vertical="top" wrapText="1"/>
    </xf>
    <xf numFmtId="0" fontId="81" fillId="34" borderId="34" xfId="228" applyFont="1" applyFill="1" applyBorder="1" applyAlignment="1">
      <alignment horizontal="center" vertical="center" wrapText="1"/>
    </xf>
    <xf numFmtId="0" fontId="81" fillId="34" borderId="3" xfId="228" applyFont="1" applyFill="1" applyBorder="1" applyAlignment="1">
      <alignment horizontal="center" vertical="center" wrapText="1"/>
    </xf>
    <xf numFmtId="0" fontId="81" fillId="34" borderId="43" xfId="228" applyFont="1" applyFill="1" applyBorder="1" applyAlignment="1">
      <alignment horizontal="center" vertical="center"/>
    </xf>
    <xf numFmtId="0" fontId="81" fillId="34" borderId="20" xfId="170" applyFont="1" applyFill="1" applyBorder="1" applyAlignment="1">
      <alignment horizontal="center" vertical="center" wrapText="1"/>
    </xf>
    <xf numFmtId="0" fontId="81" fillId="34" borderId="3" xfId="0" applyFont="1" applyFill="1" applyBorder="1" applyAlignment="1">
      <alignment horizontal="center" vertical="center" wrapText="1"/>
    </xf>
    <xf numFmtId="0" fontId="81" fillId="34" borderId="19" xfId="170" applyFont="1" applyFill="1" applyBorder="1" applyAlignment="1">
      <alignment horizontal="center" vertical="center" wrapText="1"/>
    </xf>
    <xf numFmtId="0" fontId="81" fillId="34" borderId="41" xfId="170" applyFont="1" applyFill="1" applyBorder="1" applyAlignment="1">
      <alignment horizontal="center" vertical="center" wrapText="1"/>
    </xf>
    <xf numFmtId="0" fontId="13" fillId="0" borderId="9" xfId="0" applyFont="1" applyBorder="1" applyAlignment="1">
      <alignment horizontal="left" vertical="center" wrapText="1"/>
    </xf>
    <xf numFmtId="0" fontId="11" fillId="0" borderId="4" xfId="0" applyFont="1" applyBorder="1" applyAlignment="1">
      <alignment horizontal="left" vertical="center"/>
    </xf>
    <xf numFmtId="0" fontId="11" fillId="0" borderId="26" xfId="0" applyFont="1" applyBorder="1" applyAlignment="1">
      <alignment horizontal="left" vertical="center"/>
    </xf>
    <xf numFmtId="0" fontId="8" fillId="0" borderId="8" xfId="0" applyFont="1" applyBorder="1" applyAlignment="1">
      <alignment horizontal="left"/>
    </xf>
    <xf numFmtId="0" fontId="8" fillId="0" borderId="4" xfId="0" applyFont="1" applyBorder="1" applyAlignment="1">
      <alignment horizontal="left"/>
    </xf>
    <xf numFmtId="0" fontId="10" fillId="0" borderId="0" xfId="0" applyFont="1" applyAlignment="1">
      <alignment horizontal="left" vertical="center" wrapText="1"/>
    </xf>
    <xf numFmtId="0" fontId="13" fillId="0" borderId="9" xfId="0" applyFont="1" applyBorder="1" applyAlignment="1">
      <alignment horizontal="left" vertical="top" wrapText="1"/>
    </xf>
    <xf numFmtId="0" fontId="13" fillId="0" borderId="29" xfId="0" applyFont="1" applyBorder="1" applyAlignment="1">
      <alignment horizontal="left" vertical="top" wrapText="1"/>
    </xf>
    <xf numFmtId="0" fontId="13" fillId="0" borderId="60" xfId="0" applyFont="1" applyBorder="1" applyAlignment="1">
      <alignment horizontal="left" vertical="center"/>
    </xf>
    <xf numFmtId="168" fontId="11" fillId="0" borderId="4" xfId="0" applyNumberFormat="1" applyFont="1" applyBorder="1" applyAlignment="1">
      <alignment horizontal="left" vertical="center"/>
    </xf>
    <xf numFmtId="0" fontId="2" fillId="40" borderId="18" xfId="0" applyFont="1" applyFill="1" applyBorder="1" applyAlignment="1">
      <alignment horizontal="center" vertical="center" wrapText="1"/>
    </xf>
    <xf numFmtId="0" fontId="0" fillId="40" borderId="17" xfId="0" applyFill="1" applyBorder="1" applyAlignment="1">
      <alignment horizontal="center" vertical="center" wrapText="1"/>
    </xf>
    <xf numFmtId="0" fontId="0" fillId="40" borderId="19" xfId="0" applyFill="1" applyBorder="1" applyAlignment="1">
      <alignment horizontal="center" vertical="center" wrapText="1"/>
    </xf>
    <xf numFmtId="0" fontId="0" fillId="40" borderId="20" xfId="0" applyFill="1" applyBorder="1" applyAlignment="1">
      <alignment horizontal="center" vertical="center" wrapText="1"/>
    </xf>
    <xf numFmtId="0" fontId="0" fillId="40" borderId="0" xfId="0" applyFill="1" applyAlignment="1">
      <alignment horizontal="center" vertical="center" wrapText="1"/>
    </xf>
    <xf numFmtId="0" fontId="0" fillId="40" borderId="21" xfId="0" applyFill="1" applyBorder="1" applyAlignment="1">
      <alignment horizontal="center" vertical="center" wrapText="1"/>
    </xf>
    <xf numFmtId="0" fontId="0" fillId="40" borderId="22" xfId="0" applyFill="1" applyBorder="1" applyAlignment="1">
      <alignment horizontal="center" vertical="center" wrapText="1"/>
    </xf>
    <xf numFmtId="0" fontId="0" fillId="40" borderId="23" xfId="0" applyFill="1" applyBorder="1" applyAlignment="1">
      <alignment horizontal="center" vertical="center" wrapText="1"/>
    </xf>
    <xf numFmtId="0" fontId="0" fillId="40" borderId="24" xfId="0" applyFill="1" applyBorder="1" applyAlignment="1">
      <alignment horizontal="center" vertical="center" wrapText="1"/>
    </xf>
    <xf numFmtId="0" fontId="11" fillId="0" borderId="61" xfId="0" applyFont="1" applyBorder="1" applyAlignment="1">
      <alignment horizontal="left" vertical="center"/>
    </xf>
    <xf numFmtId="0" fontId="11" fillId="0" borderId="27" xfId="0" applyFont="1" applyBorder="1" applyAlignment="1">
      <alignment horizontal="left" vertical="center"/>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168" fontId="46" fillId="26" borderId="8" xfId="0" applyNumberFormat="1" applyFont="1" applyFill="1" applyBorder="1" applyAlignment="1">
      <alignment horizontal="left" vertical="center"/>
    </xf>
    <xf numFmtId="168" fontId="46" fillId="26" borderId="4" xfId="0" applyNumberFormat="1" applyFont="1" applyFill="1" applyBorder="1" applyAlignment="1">
      <alignment horizontal="left" vertical="center"/>
    </xf>
    <xf numFmtId="0" fontId="13" fillId="0" borderId="25" xfId="0" applyFont="1" applyBorder="1" applyAlignment="1">
      <alignment horizontal="left" vertical="top" wrapText="1"/>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48" fillId="27" borderId="18" xfId="0" applyFont="1" applyFill="1" applyBorder="1" applyAlignment="1">
      <alignment horizontal="left"/>
    </xf>
    <xf numFmtId="0" fontId="48" fillId="27" borderId="17" xfId="0" applyFont="1" applyFill="1" applyBorder="1" applyAlignment="1">
      <alignment horizontal="left"/>
    </xf>
    <xf numFmtId="0" fontId="48" fillId="27" borderId="19" xfId="0" applyFont="1" applyFill="1" applyBorder="1" applyAlignment="1">
      <alignment horizontal="left"/>
    </xf>
    <xf numFmtId="0" fontId="84" fillId="32" borderId="20" xfId="0" applyFont="1" applyFill="1" applyBorder="1" applyAlignment="1">
      <alignment horizontal="left" vertical="center"/>
    </xf>
    <xf numFmtId="0" fontId="84" fillId="32" borderId="0" xfId="0" applyFont="1" applyFill="1" applyAlignment="1">
      <alignment horizontal="left" vertical="center"/>
    </xf>
    <xf numFmtId="0" fontId="45" fillId="0" borderId="8" xfId="0" applyFont="1" applyBorder="1" applyAlignment="1">
      <alignment horizontal="left" vertical="center"/>
    </xf>
    <xf numFmtId="0" fontId="45" fillId="0" borderId="15" xfId="0" applyFont="1" applyBorder="1" applyAlignment="1">
      <alignment horizontal="left" vertical="center"/>
    </xf>
    <xf numFmtId="165" fontId="45" fillId="0" borderId="34" xfId="177" applyNumberFormat="1" applyFont="1" applyBorder="1" applyAlignment="1">
      <alignment horizontal="center" vertical="center"/>
    </xf>
    <xf numFmtId="165" fontId="45" fillId="0" borderId="3" xfId="177" applyNumberFormat="1" applyFont="1" applyBorder="1" applyAlignment="1">
      <alignment horizontal="center" vertical="center"/>
    </xf>
    <xf numFmtId="165" fontId="45" fillId="0" borderId="43" xfId="177" applyNumberFormat="1" applyFont="1" applyBorder="1" applyAlignment="1">
      <alignment horizontal="center" vertical="center"/>
    </xf>
    <xf numFmtId="0" fontId="84" fillId="32" borderId="20" xfId="0" applyFont="1" applyFill="1" applyBorder="1" applyAlignment="1">
      <alignment horizontal="left" vertical="center" wrapText="1"/>
    </xf>
    <xf numFmtId="0" fontId="84" fillId="32" borderId="0" xfId="0" applyFont="1" applyFill="1" applyAlignment="1">
      <alignment horizontal="left" vertical="center" wrapText="1"/>
    </xf>
    <xf numFmtId="0" fontId="13" fillId="30" borderId="56" xfId="178" quotePrefix="1" applyFont="1" applyFill="1" applyBorder="1" applyAlignment="1">
      <alignment horizontal="left" vertical="center" wrapText="1"/>
    </xf>
    <xf numFmtId="0" fontId="13" fillId="30" borderId="56" xfId="178" applyFont="1" applyFill="1" applyBorder="1" applyAlignment="1">
      <alignment horizontal="left" vertical="center" wrapText="1"/>
    </xf>
    <xf numFmtId="0" fontId="13" fillId="30" borderId="57"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2" fillId="0" borderId="9" xfId="178" quotePrefix="1" applyFont="1" applyBorder="1" applyAlignment="1">
      <alignment horizontal="left" vertical="center" wrapText="1"/>
    </xf>
    <xf numFmtId="0" fontId="13" fillId="30" borderId="25" xfId="178" quotePrefix="1" applyFont="1" applyFill="1" applyBorder="1" applyAlignment="1">
      <alignment horizontal="left" vertical="center" wrapText="1"/>
    </xf>
    <xf numFmtId="0" fontId="13" fillId="30" borderId="25" xfId="178" applyFont="1" applyFill="1" applyBorder="1" applyAlignment="1">
      <alignment horizontal="left" vertical="center" wrapText="1"/>
    </xf>
    <xf numFmtId="0" fontId="13" fillId="30" borderId="42" xfId="178" applyFont="1" applyFill="1" applyBorder="1" applyAlignment="1">
      <alignment horizontal="left" vertical="center" wrapText="1"/>
    </xf>
    <xf numFmtId="0" fontId="12" fillId="30" borderId="8" xfId="178" quotePrefix="1" applyFont="1" applyFill="1" applyBorder="1" applyAlignment="1">
      <alignment horizontal="left" vertical="top" wrapText="1"/>
    </xf>
    <xf numFmtId="0" fontId="12" fillId="30" borderId="4" xfId="178" applyFont="1" applyFill="1" applyBorder="1" applyAlignment="1">
      <alignment horizontal="left" vertical="top" wrapText="1"/>
    </xf>
    <xf numFmtId="0" fontId="12" fillId="30" borderId="26" xfId="178" applyFont="1" applyFill="1" applyBorder="1" applyAlignment="1">
      <alignment horizontal="left" vertical="top" wrapText="1"/>
    </xf>
    <xf numFmtId="0" fontId="13" fillId="30" borderId="9" xfId="178" quotePrefix="1" applyFont="1" applyFill="1" applyBorder="1" applyAlignment="1">
      <alignment horizontal="left" vertical="center" wrapText="1"/>
    </xf>
    <xf numFmtId="0" fontId="13" fillId="30" borderId="9" xfId="178" applyFont="1" applyFill="1" applyBorder="1" applyAlignment="1">
      <alignment horizontal="left" vertical="center" wrapText="1"/>
    </xf>
    <xf numFmtId="0" fontId="13" fillId="30" borderId="38" xfId="178" applyFont="1" applyFill="1" applyBorder="1" applyAlignment="1">
      <alignment horizontal="left" vertical="center" wrapText="1"/>
    </xf>
    <xf numFmtId="0" fontId="13" fillId="30" borderId="0" xfId="178" quotePrefix="1" applyFont="1" applyFill="1" applyAlignment="1">
      <alignment horizontal="left" vertical="center" wrapText="1"/>
    </xf>
    <xf numFmtId="0" fontId="13" fillId="30" borderId="0" xfId="178" applyFont="1" applyFill="1" applyAlignment="1">
      <alignment horizontal="left" vertical="center" wrapText="1"/>
    </xf>
    <xf numFmtId="0" fontId="73" fillId="30" borderId="54" xfId="150" quotePrefix="1" applyFont="1" applyFill="1" applyBorder="1" applyAlignment="1">
      <alignment horizontal="left" vertical="center" wrapText="1"/>
    </xf>
    <xf numFmtId="0" fontId="13" fillId="30" borderId="21" xfId="178" applyFont="1" applyFill="1" applyBorder="1" applyAlignment="1">
      <alignment horizontal="left" vertical="center" wrapText="1"/>
    </xf>
    <xf numFmtId="0" fontId="13" fillId="30" borderId="55" xfId="178" quotePrefix="1" applyFont="1" applyFill="1" applyBorder="1" applyAlignment="1">
      <alignment horizontal="left" vertical="center" wrapText="1"/>
    </xf>
    <xf numFmtId="0" fontId="13" fillId="30" borderId="28" xfId="178" applyFont="1" applyFill="1" applyBorder="1" applyAlignment="1">
      <alignment horizontal="left" vertical="center" wrapText="1"/>
    </xf>
    <xf numFmtId="0" fontId="13" fillId="30" borderId="41" xfId="178"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4" xfId="0" applyFont="1" applyBorder="1" applyAlignment="1">
      <alignment horizontal="left" vertical="center"/>
    </xf>
    <xf numFmtId="0" fontId="13" fillId="30" borderId="58" xfId="178" quotePrefix="1" applyFont="1" applyFill="1" applyBorder="1" applyAlignment="1">
      <alignment horizontal="left" vertical="center" wrapText="1"/>
    </xf>
    <xf numFmtId="0" fontId="13" fillId="30" borderId="58" xfId="178" applyFont="1" applyFill="1" applyBorder="1" applyAlignment="1">
      <alignment horizontal="left" vertical="center" wrapText="1"/>
    </xf>
    <xf numFmtId="0" fontId="13" fillId="30" borderId="59" xfId="178" applyFont="1" applyFill="1" applyBorder="1" applyAlignment="1">
      <alignment horizontal="left" vertical="center" wrapText="1"/>
    </xf>
    <xf numFmtId="0" fontId="12" fillId="0" borderId="46" xfId="178" quotePrefix="1" applyFont="1" applyBorder="1" applyAlignment="1">
      <alignment horizontal="left" vertical="center" wrapText="1"/>
    </xf>
    <xf numFmtId="0" fontId="13" fillId="30" borderId="16" xfId="178" quotePrefix="1" applyFont="1" applyFill="1" applyBorder="1" applyAlignment="1">
      <alignment horizontal="left" vertical="center" wrapText="1"/>
    </xf>
    <xf numFmtId="0" fontId="13" fillId="30" borderId="53" xfId="178" applyFont="1" applyFill="1" applyBorder="1" applyAlignment="1">
      <alignment horizontal="left" vertical="center" wrapText="1"/>
    </xf>
    <xf numFmtId="0" fontId="13" fillId="30" borderId="39" xfId="178" applyFont="1" applyFill="1" applyBorder="1" applyAlignment="1">
      <alignment horizontal="left" vertical="center" wrapText="1"/>
    </xf>
    <xf numFmtId="0" fontId="2" fillId="0" borderId="0" xfId="0" applyFont="1" applyAlignment="1">
      <alignment horizontal="left" vertical="top"/>
    </xf>
    <xf numFmtId="169" fontId="26" fillId="0" borderId="0" xfId="0" applyNumberFormat="1" applyFont="1" applyAlignment="1">
      <alignment horizontal="right" vertical="center"/>
    </xf>
    <xf numFmtId="0" fontId="19" fillId="32" borderId="0" xfId="0" applyFont="1" applyFill="1" applyAlignment="1">
      <alignment horizontal="left" vertical="center" wrapText="1"/>
    </xf>
    <xf numFmtId="0" fontId="18" fillId="0" borderId="0" xfId="0" applyFont="1"/>
    <xf numFmtId="0" fontId="7" fillId="27" borderId="0" xfId="0" applyFont="1" applyFill="1" applyAlignment="1">
      <alignment horizontal="left"/>
    </xf>
    <xf numFmtId="0" fontId="7" fillId="27" borderId="0" xfId="0" quotePrefix="1" applyFont="1" applyFill="1" applyAlignment="1">
      <alignment horizontal="left"/>
    </xf>
    <xf numFmtId="0" fontId="25" fillId="30" borderId="0" xfId="178" applyFont="1" applyFill="1" applyAlignment="1">
      <alignment horizontal="left" vertical="top"/>
    </xf>
    <xf numFmtId="0" fontId="25" fillId="30" borderId="0" xfId="178" applyFont="1" applyFill="1"/>
    <xf numFmtId="0" fontId="46" fillId="30" borderId="0" xfId="178" applyFont="1" applyFill="1" applyAlignment="1">
      <alignment vertical="center" wrapText="1"/>
    </xf>
  </cellXfs>
  <cellStyles count="308">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2" xfId="287" xr:uid="{00000000-0005-0000-0000-000020010000}"/>
    <cellStyle name="Percent 2 2" xfId="288" xr:uid="{00000000-0005-0000-0000-000021010000}"/>
    <cellStyle name="Percent 3" xfId="289" xr:uid="{00000000-0005-0000-0000-000022010000}"/>
    <cellStyle name="Percent 3 2" xfId="290" xr:uid="{00000000-0005-0000-0000-000023010000}"/>
    <cellStyle name="Price" xfId="291" xr:uid="{00000000-0005-0000-0000-000024010000}"/>
    <cellStyle name="RevRep" xfId="292" xr:uid="{00000000-0005-0000-0000-000025010000}"/>
    <cellStyle name="RevRep 2" xfId="293" xr:uid="{00000000-0005-0000-0000-000026010000}"/>
    <cellStyle name="Standard_21186 AVF 05.01.04" xfId="294" xr:uid="{00000000-0005-0000-0000-000027010000}"/>
    <cellStyle name="Style 1" xfId="295" xr:uid="{00000000-0005-0000-0000-000028010000}"/>
    <cellStyle name="Title" xfId="296" builtinId="15" customBuiltin="1"/>
    <cellStyle name="Title 2" xfId="297" xr:uid="{00000000-0005-0000-0000-00002A010000}"/>
    <cellStyle name="Total" xfId="298" builtinId="25" customBuiltin="1"/>
    <cellStyle name="Total 2" xfId="299" xr:uid="{00000000-0005-0000-0000-00002C010000}"/>
    <cellStyle name="Total 2 2" xfId="300" xr:uid="{00000000-0005-0000-0000-00002D010000}"/>
    <cellStyle name="Total 3" xfId="301" xr:uid="{00000000-0005-0000-0000-00002E010000}"/>
    <cellStyle name="Undefiniert" xfId="302" xr:uid="{00000000-0005-0000-0000-00002F010000}"/>
    <cellStyle name="Unit" xfId="303" xr:uid="{00000000-0005-0000-0000-000030010000}"/>
    <cellStyle name="Update" xfId="304" xr:uid="{00000000-0005-0000-0000-000031010000}"/>
    <cellStyle name="Vertical" xfId="305" xr:uid="{00000000-0005-0000-0000-000032010000}"/>
    <cellStyle name="Warning Text" xfId="306" builtinId="11" customBuiltin="1"/>
    <cellStyle name="Warning Text 2" xfId="307"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2336800</xdr:colOff>
      <xdr:row>1</xdr:row>
      <xdr:rowOff>25400</xdr:rowOff>
    </xdr:from>
    <xdr:to>
      <xdr:col>2</xdr:col>
      <xdr:colOff>1897166</xdr:colOff>
      <xdr:row>8</xdr:row>
      <xdr:rowOff>63771</xdr:rowOff>
    </xdr:to>
    <xdr:pic>
      <xdr:nvPicPr>
        <xdr:cNvPr id="3" name="Picture 2">
          <a:extLst>
            <a:ext uri="{FF2B5EF4-FFF2-40B4-BE49-F238E27FC236}">
              <a16:creationId xmlns:a16="http://schemas.microsoft.com/office/drawing/2014/main" id="{FA1AE030-132F-0D5E-5447-AFAE5A07C864}"/>
            </a:ext>
          </a:extLst>
        </xdr:cNvPr>
        <xdr:cNvPicPr>
          <a:picLocks noChangeAspect="1"/>
        </xdr:cNvPicPr>
      </xdr:nvPicPr>
      <xdr:blipFill>
        <a:blip xmlns:r="http://schemas.openxmlformats.org/officeDocument/2006/relationships" r:embed="rId1"/>
        <a:stretch>
          <a:fillRect/>
        </a:stretch>
      </xdr:blipFill>
      <xdr:spPr>
        <a:xfrm>
          <a:off x="2624667" y="186267"/>
          <a:ext cx="3395766" cy="11644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GumedeK/Desktop/2024_1/ET%20Contract%20Requests/EAS%20RTU%202024-25FORECAST/Pricing%20Schedule%20_SIEM%20Equipment%20contract.xlsx" TargetMode="External"/><Relationship Id="rId2" Type="http://schemas.openxmlformats.org/officeDocument/2006/relationships/externalLinkPath" Target="file:///C:\Users\GumedeK\Desktop\2024_1\ET%20Contract%20Requests\EAS%20RTU%202024-25FORECAST\Pricing%20Schedule%20_SIEM%20Equipment%20contract.xlsx" TargetMode="External"/><Relationship Id="rId1" Type="http://schemas.openxmlformats.org/officeDocument/2006/relationships/externalLinkPath" Target="/Users/GumedeK/Desktop/2024_1/ET%20Contract%20Requests/EAS%20RTU%202024-25FORECAST/Pricing%20Schedule%20_SIEM%20Equipment%20contrac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gumedek/Desktop/ET%20Contract%20Requests/Forecasts/Copy%20of%20Pricing%20Schedule%20_ACE%20RTU%20Repairs%20contract%20(002).xlsx" TargetMode="External"/><Relationship Id="rId1" Type="http://schemas.openxmlformats.org/officeDocument/2006/relationships/externalLinkPath" Target="/Users/gumedek/Desktop/ET%20Contract%20Requests/Forecasts/Copy%20of%20Pricing%20Schedule%20_ACE%20RTU%20Repairs%20contract%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ad Me"/>
      <sheetName val="Tender Cover Sheet"/>
      <sheetName val="5.1.0 Preamble"/>
      <sheetName val="5.1.1 Price Table 1"/>
      <sheetName val="5.1.2 CPA Formulae"/>
      <sheetName val="5.1.3 Summary"/>
      <sheetName val="5.1.4 PS5"/>
      <sheetName val="5.1.4 Exchange Rates"/>
    </sheetNames>
    <sheetDataSet>
      <sheetData sheetId="0">
        <row r="4">
          <cell r="C4" t="str">
            <v>Main Offer Only</v>
          </cell>
        </row>
      </sheetData>
      <sheetData sheetId="1">
        <row r="12">
          <cell r="C12"/>
        </row>
        <row r="14">
          <cell r="C14"/>
        </row>
        <row r="16">
          <cell r="C16"/>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 Me"/>
      <sheetName val="Tender Cover Sheet"/>
      <sheetName val="5.1.0 Preamble"/>
      <sheetName val="5.1.1 Price Table 1-2"/>
      <sheetName val="5.1.1 Price Table 3"/>
      <sheetName val="5.1.2 CPA Formulae"/>
      <sheetName val="5.1.3 Summary"/>
      <sheetName val="5.1.4 PS5"/>
      <sheetName val="5.1.4 Exchange Rates"/>
    </sheetNames>
    <sheetDataSet>
      <sheetData sheetId="0">
        <row r="4">
          <cell r="C4" t="str">
            <v>Main Offer Only</v>
          </cell>
        </row>
      </sheetData>
      <sheetData sheetId="1">
        <row r="14">
          <cell r="C14" t="str">
            <v>Provision of ACE 3600 RTU and Front-End Processor(FEP) support and repair services on an as and when required basis for a period of (5) five years.</v>
          </cell>
        </row>
      </sheetData>
      <sheetData sheetId="2" refreshError="1"/>
      <sheetData sheetId="3">
        <row r="23">
          <cell r="F23">
            <v>0</v>
          </cell>
        </row>
      </sheetData>
      <sheetData sheetId="4">
        <row r="55">
          <cell r="F55">
            <v>0</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resbank.co.z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3"/>
  <sheetViews>
    <sheetView topLeftCell="A17" zoomScale="80" zoomScaleNormal="80" workbookViewId="0">
      <selection activeCell="C24" sqref="C24"/>
    </sheetView>
  </sheetViews>
  <sheetFormatPr defaultColWidth="9.140625" defaultRowHeight="12.6"/>
  <cols>
    <col min="1" max="1" width="7.140625" style="62" customWidth="1"/>
    <col min="2" max="2" width="34.85546875" style="62" customWidth="1"/>
    <col min="3" max="3" width="94.85546875" style="62" customWidth="1"/>
    <col min="4" max="4" width="9.140625" style="63"/>
    <col min="5" max="16384" width="9.140625" style="62"/>
  </cols>
  <sheetData>
    <row r="1" spans="1:19" s="6" customFormat="1" ht="15.6">
      <c r="A1" s="263" t="s">
        <v>0</v>
      </c>
      <c r="B1" s="264"/>
      <c r="C1" s="329">
        <f>'Tender Cover Sheet'!C12</f>
        <v>0</v>
      </c>
      <c r="D1" s="3"/>
      <c r="G1" s="32"/>
      <c r="L1" s="32"/>
      <c r="M1" s="10"/>
      <c r="N1" s="34"/>
      <c r="O1" s="7"/>
      <c r="Q1" s="35"/>
      <c r="R1" s="7"/>
      <c r="S1" s="9"/>
    </row>
    <row r="2" spans="1:19" s="6" customFormat="1" ht="30.6" customHeight="1">
      <c r="A2" s="263" t="s">
        <v>1</v>
      </c>
      <c r="B2" s="264"/>
      <c r="C2" s="330">
        <f>'Tender Cover Sheet'!C14</f>
        <v>0</v>
      </c>
      <c r="G2" s="32"/>
      <c r="K2" s="8"/>
      <c r="L2" s="33"/>
      <c r="M2" s="11"/>
      <c r="N2" s="34"/>
      <c r="O2" s="7"/>
      <c r="Q2" s="35"/>
      <c r="R2" s="7"/>
      <c r="S2" s="9"/>
    </row>
    <row r="3" spans="1:19" s="6" customFormat="1" ht="15.6">
      <c r="A3" s="263" t="s">
        <v>2</v>
      </c>
      <c r="B3" s="264"/>
      <c r="C3" s="330">
        <f>'Tender Cover Sheet'!C16</f>
        <v>0</v>
      </c>
      <c r="G3" s="32"/>
      <c r="K3" s="8"/>
      <c r="L3" s="33"/>
      <c r="M3" s="11"/>
      <c r="N3" s="34"/>
      <c r="O3" s="7"/>
      <c r="Q3" s="35"/>
      <c r="R3" s="7"/>
      <c r="S3" s="9"/>
    </row>
    <row r="4" spans="1:19" s="6" customFormat="1" ht="15.6">
      <c r="A4" s="263" t="s">
        <v>3</v>
      </c>
      <c r="B4" s="264"/>
      <c r="C4" s="329" t="s">
        <v>4</v>
      </c>
      <c r="G4" s="32"/>
      <c r="K4" s="8"/>
      <c r="L4" s="33"/>
      <c r="M4" s="11"/>
      <c r="N4" s="34"/>
      <c r="O4" s="7"/>
      <c r="Q4" s="35"/>
      <c r="R4" s="7"/>
      <c r="S4" s="9"/>
    </row>
    <row r="5" spans="1:19" s="6" customFormat="1" ht="15.6">
      <c r="A5" s="3"/>
      <c r="B5" s="67"/>
      <c r="C5" s="36"/>
      <c r="G5" s="32"/>
      <c r="K5" s="8"/>
      <c r="L5" s="33"/>
      <c r="M5" s="11"/>
      <c r="N5" s="34"/>
      <c r="O5" s="7"/>
      <c r="Q5" s="35"/>
      <c r="R5" s="7"/>
      <c r="S5" s="9"/>
    </row>
    <row r="6" spans="1:19" ht="18">
      <c r="A6" s="61" t="s">
        <v>5</v>
      </c>
      <c r="D6" s="62"/>
    </row>
    <row r="7" spans="1:19">
      <c r="C7" s="63"/>
      <c r="D7" s="62"/>
      <c r="E7" s="64"/>
    </row>
    <row r="8" spans="1:19" ht="38.25" customHeight="1">
      <c r="A8" s="260">
        <v>1</v>
      </c>
      <c r="B8" s="512" t="s">
        <v>6</v>
      </c>
      <c r="C8" s="513"/>
      <c r="D8" s="62"/>
      <c r="E8" s="64"/>
    </row>
    <row r="9" spans="1:19" ht="35.1" customHeight="1">
      <c r="A9" s="260">
        <v>2</v>
      </c>
      <c r="B9" s="512" t="s">
        <v>7</v>
      </c>
      <c r="C9" s="513"/>
      <c r="D9" s="62"/>
      <c r="E9" s="64"/>
    </row>
    <row r="10" spans="1:19" ht="53.45" customHeight="1">
      <c r="A10" s="260">
        <v>3</v>
      </c>
      <c r="B10" s="512" t="s">
        <v>8</v>
      </c>
      <c r="C10" s="513"/>
      <c r="D10" s="62"/>
      <c r="E10" s="64"/>
    </row>
    <row r="11" spans="1:19" ht="33" customHeight="1">
      <c r="A11" s="260">
        <v>4</v>
      </c>
      <c r="B11" s="514" t="s">
        <v>9</v>
      </c>
      <c r="C11" s="514"/>
      <c r="D11" s="62"/>
      <c r="E11" s="64"/>
    </row>
    <row r="12" spans="1:19" s="65" customFormat="1" ht="15.6">
      <c r="A12" s="69"/>
      <c r="B12" s="62"/>
      <c r="C12" s="63"/>
      <c r="D12" s="62"/>
      <c r="E12" s="64"/>
    </row>
    <row r="13" spans="1:19" ht="15.6">
      <c r="A13" s="69"/>
      <c r="C13" s="63"/>
      <c r="D13" s="62"/>
      <c r="E13" s="64"/>
    </row>
    <row r="14" spans="1:19" ht="38.25" customHeight="1">
      <c r="A14" s="261">
        <v>5</v>
      </c>
      <c r="B14" s="262" t="s">
        <v>10</v>
      </c>
      <c r="C14" s="261"/>
      <c r="D14" s="66"/>
      <c r="E14" s="60"/>
      <c r="F14" s="59"/>
    </row>
    <row r="15" spans="1:19" ht="79.5" customHeight="1">
      <c r="A15" s="69"/>
      <c r="B15" s="331" t="s">
        <v>11</v>
      </c>
      <c r="C15" s="332" t="s">
        <v>12</v>
      </c>
      <c r="D15" s="59"/>
      <c r="E15" s="67"/>
      <c r="F15" s="59"/>
    </row>
    <row r="16" spans="1:19" ht="93.75" customHeight="1">
      <c r="A16" s="69"/>
      <c r="B16" s="333" t="s">
        <v>13</v>
      </c>
      <c r="C16" s="334" t="s">
        <v>14</v>
      </c>
      <c r="D16" s="59"/>
      <c r="E16" s="67"/>
      <c r="F16" s="59"/>
      <c r="I16" s="511"/>
      <c r="J16" s="511"/>
      <c r="K16" s="511"/>
      <c r="L16" s="511"/>
      <c r="M16" s="511"/>
      <c r="N16" s="511"/>
      <c r="O16" s="511"/>
      <c r="P16" s="511"/>
    </row>
    <row r="17" spans="1:16" ht="24" customHeight="1">
      <c r="A17" s="69"/>
      <c r="B17" s="333" t="s">
        <v>15</v>
      </c>
      <c r="C17" s="334" t="s">
        <v>16</v>
      </c>
      <c r="D17" s="59"/>
      <c r="E17" s="67"/>
      <c r="F17" s="59"/>
      <c r="I17" s="511"/>
      <c r="J17" s="511"/>
      <c r="K17" s="511"/>
      <c r="L17" s="511"/>
      <c r="M17" s="511"/>
      <c r="N17" s="511"/>
      <c r="O17" s="511"/>
      <c r="P17" s="511"/>
    </row>
    <row r="18" spans="1:16" ht="86.1" customHeight="1">
      <c r="A18" s="69"/>
      <c r="B18" s="333" t="s">
        <v>17</v>
      </c>
      <c r="C18" s="334" t="s">
        <v>18</v>
      </c>
      <c r="D18" s="59"/>
      <c r="E18" s="67"/>
      <c r="F18" s="59"/>
    </row>
    <row r="19" spans="1:16" ht="138" customHeight="1">
      <c r="A19" s="69"/>
      <c r="B19" s="333" t="s">
        <v>19</v>
      </c>
      <c r="C19" s="334" t="s">
        <v>20</v>
      </c>
      <c r="D19" s="59"/>
      <c r="E19" s="67"/>
      <c r="F19" s="59"/>
    </row>
    <row r="20" spans="1:16" ht="15.6">
      <c r="A20" s="69"/>
      <c r="B20" s="43"/>
      <c r="C20" s="216"/>
      <c r="D20" s="59"/>
      <c r="E20" s="67"/>
      <c r="F20" s="59"/>
    </row>
    <row r="21" spans="1:16" ht="15.6">
      <c r="A21" s="69"/>
      <c r="B21" s="59"/>
      <c r="C21" s="68"/>
      <c r="D21" s="59"/>
      <c r="E21" s="67"/>
      <c r="F21" s="59"/>
    </row>
    <row r="22" spans="1:16" ht="15.6">
      <c r="A22" s="261">
        <v>6</v>
      </c>
      <c r="B22" s="509" t="s">
        <v>21</v>
      </c>
      <c r="C22" s="510"/>
      <c r="D22" s="59"/>
      <c r="E22" s="67"/>
      <c r="F22" s="59"/>
    </row>
    <row r="23" spans="1:16" ht="15.6">
      <c r="A23" s="69"/>
      <c r="B23" s="509" t="s">
        <v>22</v>
      </c>
      <c r="C23" s="510"/>
      <c r="D23" s="59"/>
      <c r="E23" s="67"/>
      <c r="F23" s="59"/>
    </row>
    <row r="24" spans="1:16" ht="15.6">
      <c r="A24" s="69"/>
      <c r="B24" s="256"/>
      <c r="C24" s="346" t="s">
        <v>23</v>
      </c>
      <c r="D24" s="59"/>
      <c r="E24" s="59"/>
      <c r="F24" s="59"/>
    </row>
    <row r="25" spans="1:16" ht="15.6">
      <c r="B25" s="257"/>
      <c r="C25" s="347" t="s">
        <v>24</v>
      </c>
      <c r="D25" s="67"/>
      <c r="E25" s="67"/>
    </row>
    <row r="26" spans="1:16">
      <c r="C26" s="63"/>
      <c r="D26" s="62"/>
      <c r="E26" s="64"/>
    </row>
    <row r="35" spans="3:5">
      <c r="E35" s="64"/>
    </row>
    <row r="36" spans="3:5">
      <c r="E36" s="64"/>
    </row>
    <row r="37" spans="3:5">
      <c r="E37" s="64"/>
    </row>
    <row r="38" spans="3:5">
      <c r="E38" s="64"/>
    </row>
    <row r="39" spans="3:5">
      <c r="C39" s="63"/>
      <c r="D39" s="62"/>
      <c r="E39" s="64"/>
    </row>
    <row r="40" spans="3:5">
      <c r="D40" s="62"/>
      <c r="E40" s="64"/>
    </row>
    <row r="41" spans="3:5">
      <c r="D41" s="62"/>
      <c r="E41" s="682"/>
    </row>
    <row r="42" spans="3:5">
      <c r="D42" s="62"/>
      <c r="E42" s="64"/>
    </row>
    <row r="43" spans="3:5">
      <c r="D43" s="62"/>
      <c r="E43" s="64"/>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4" orientation="portrait" r:id="rId1"/>
  <headerFooter alignWithMargins="0">
    <oddHeader>&amp;REskom Holdings Limited
&amp;A</oddHeader>
    <oddFooter>&amp;CPage &amp;P of &amp;N&amp;R&amp;D&amp;L&amp;8&amp;F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zoomScale="70" zoomScaleNormal="70" workbookViewId="0">
      <selection activeCell="B57" sqref="B57"/>
    </sheetView>
  </sheetViews>
  <sheetFormatPr defaultRowHeight="12.6"/>
  <cols>
    <col min="1" max="1" width="11.42578125" customWidth="1"/>
    <col min="2" max="2" width="30.140625" customWidth="1"/>
    <col min="3" max="3" width="20.85546875" customWidth="1"/>
    <col min="4" max="5" width="18.5703125" customWidth="1"/>
    <col min="6" max="6" width="29.140625" customWidth="1"/>
    <col min="7" max="7" width="18.5703125" customWidth="1"/>
    <col min="8" max="8" width="19.140625" customWidth="1"/>
  </cols>
  <sheetData>
    <row r="1" spans="1:103" ht="15.6" customHeight="1">
      <c r="A1" s="518" t="s">
        <v>0</v>
      </c>
      <c r="B1" s="519"/>
      <c r="C1" s="518">
        <f>'Tender Cover Sheet'!C12</f>
        <v>0</v>
      </c>
      <c r="D1" s="674"/>
      <c r="E1" s="519"/>
      <c r="F1" s="323"/>
      <c r="G1" s="314"/>
      <c r="H1" s="314"/>
      <c r="I1" s="319"/>
      <c r="J1" s="318"/>
      <c r="K1" s="321"/>
      <c r="L1" s="315"/>
      <c r="M1" s="314"/>
      <c r="N1" s="322"/>
      <c r="O1" s="315"/>
      <c r="P1" s="317"/>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row>
    <row r="2" spans="1:103" ht="57" customHeight="1">
      <c r="A2" s="518" t="s">
        <v>1</v>
      </c>
      <c r="B2" s="519"/>
      <c r="C2" s="671">
        <f>'Tender Cover Sheet'!C14</f>
        <v>0</v>
      </c>
      <c r="D2" s="672"/>
      <c r="E2" s="673"/>
      <c r="F2" s="323"/>
      <c r="G2" s="314"/>
      <c r="H2" s="316"/>
      <c r="I2" s="320"/>
      <c r="J2" s="11"/>
      <c r="K2" s="321"/>
      <c r="L2" s="315"/>
      <c r="M2" s="314"/>
      <c r="N2" s="322"/>
      <c r="O2" s="315"/>
      <c r="P2" s="317"/>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row>
    <row r="3" spans="1:103" ht="15.6" customHeight="1">
      <c r="A3" s="518" t="s">
        <v>2</v>
      </c>
      <c r="B3" s="519"/>
      <c r="C3" s="518">
        <f>'Tender Cover Sheet'!C16</f>
        <v>0</v>
      </c>
      <c r="D3" s="674"/>
      <c r="E3" s="519"/>
      <c r="F3" s="323"/>
      <c r="G3" s="314"/>
      <c r="H3" s="316"/>
      <c r="I3" s="320"/>
      <c r="J3" s="11"/>
      <c r="K3" s="321"/>
      <c r="L3" s="315"/>
      <c r="M3" s="314"/>
      <c r="N3" s="322"/>
      <c r="O3" s="315"/>
      <c r="P3" s="317"/>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c r="CN3" s="314"/>
      <c r="CO3" s="314"/>
      <c r="CP3" s="314"/>
      <c r="CQ3" s="314"/>
      <c r="CR3" s="314"/>
      <c r="CS3" s="314"/>
      <c r="CT3" s="314"/>
      <c r="CU3" s="314"/>
      <c r="CV3" s="314"/>
    </row>
    <row r="4" spans="1:103" ht="15.6" customHeight="1">
      <c r="A4" s="518" t="s">
        <v>40</v>
      </c>
      <c r="B4" s="519"/>
      <c r="C4" s="518" t="str">
        <f>'Read Me'!C4</f>
        <v>Main Offer Only</v>
      </c>
      <c r="D4" s="674"/>
      <c r="E4" s="519"/>
      <c r="F4" s="323"/>
      <c r="G4" s="314"/>
      <c r="H4" s="316"/>
      <c r="I4" s="320"/>
      <c r="J4" s="11"/>
      <c r="K4" s="321"/>
      <c r="L4" s="315"/>
      <c r="M4" s="314"/>
      <c r="N4" s="322"/>
      <c r="O4" s="315"/>
      <c r="P4" s="317"/>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row>
    <row r="5" spans="1:103" ht="18">
      <c r="A5" s="273"/>
      <c r="B5" s="688"/>
      <c r="C5" s="689"/>
      <c r="D5" s="689"/>
      <c r="E5" s="689"/>
      <c r="F5" s="689"/>
      <c r="G5" s="689"/>
      <c r="H5" s="272"/>
      <c r="I5" s="272"/>
      <c r="J5" s="272"/>
      <c r="K5" s="272"/>
      <c r="L5" s="272"/>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6"/>
      <c r="CL5" s="266"/>
      <c r="CM5" s="266"/>
      <c r="CN5" s="266"/>
      <c r="CO5" s="266"/>
      <c r="CP5" s="266"/>
      <c r="CQ5" s="266"/>
      <c r="CR5" s="266"/>
      <c r="CS5" s="266"/>
      <c r="CT5" s="266"/>
      <c r="CU5" s="266"/>
      <c r="CV5" s="266"/>
      <c r="CW5" s="266"/>
      <c r="CX5" s="266"/>
      <c r="CY5" s="266"/>
    </row>
    <row r="6" spans="1:103" ht="18">
      <c r="A6" s="269" t="s">
        <v>409</v>
      </c>
      <c r="B6" s="270"/>
      <c r="C6" s="267"/>
      <c r="D6" s="267"/>
      <c r="E6" s="267"/>
      <c r="F6" s="267"/>
      <c r="G6" s="267"/>
      <c r="H6" s="267"/>
      <c r="I6" s="267"/>
      <c r="J6" s="267"/>
      <c r="K6" s="267"/>
      <c r="L6" s="267"/>
      <c r="M6" s="267"/>
      <c r="N6" s="267"/>
      <c r="O6" s="267"/>
      <c r="P6" s="267"/>
      <c r="Q6" s="267"/>
      <c r="R6" s="267"/>
      <c r="S6" s="267"/>
      <c r="T6" s="268"/>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row>
    <row r="7" spans="1:103" ht="15.6">
      <c r="A7" s="277"/>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row>
    <row r="8" spans="1:103" ht="18.600000000000001" thickBot="1">
      <c r="A8" s="271" t="s">
        <v>52</v>
      </c>
    </row>
    <row r="9" spans="1:103" ht="87" customHeight="1">
      <c r="A9" s="278">
        <v>1</v>
      </c>
      <c r="B9" s="675" t="s">
        <v>410</v>
      </c>
      <c r="C9" s="676"/>
      <c r="D9" s="676"/>
      <c r="E9" s="676"/>
      <c r="F9" s="676"/>
      <c r="G9" s="677"/>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row>
    <row r="10" spans="1:103" ht="27" customHeight="1">
      <c r="A10" s="678">
        <v>2</v>
      </c>
      <c r="B10" s="679" t="s">
        <v>411</v>
      </c>
      <c r="C10" s="680"/>
      <c r="D10" s="680"/>
      <c r="E10" s="680"/>
      <c r="F10" s="680"/>
      <c r="G10" s="681"/>
      <c r="H10" s="279"/>
      <c r="I10" s="279"/>
      <c r="J10" s="280"/>
      <c r="K10" s="279"/>
      <c r="L10" s="279"/>
      <c r="M10" s="279"/>
      <c r="N10" s="279"/>
      <c r="O10" s="664"/>
      <c r="P10" s="665"/>
      <c r="Q10" s="665"/>
      <c r="R10" s="665"/>
      <c r="S10" s="665"/>
      <c r="T10" s="665"/>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row>
    <row r="11" spans="1:103" ht="15.6">
      <c r="A11" s="678"/>
      <c r="B11" s="666" t="s">
        <v>412</v>
      </c>
      <c r="C11" s="665"/>
      <c r="D11" s="665"/>
      <c r="E11" s="665"/>
      <c r="F11" s="665"/>
      <c r="G11" s="667"/>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row>
    <row r="12" spans="1:103" ht="110.25" customHeight="1">
      <c r="A12" s="678"/>
      <c r="B12" s="668" t="s">
        <v>413</v>
      </c>
      <c r="C12" s="669"/>
      <c r="D12" s="669"/>
      <c r="E12" s="669"/>
      <c r="F12" s="669"/>
      <c r="G12" s="670"/>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row>
    <row r="13" spans="1:103" ht="68.25" customHeight="1">
      <c r="A13" s="281">
        <v>3</v>
      </c>
      <c r="B13" s="655" t="s">
        <v>414</v>
      </c>
      <c r="C13" s="656"/>
      <c r="D13" s="656"/>
      <c r="E13" s="656"/>
      <c r="F13" s="656"/>
      <c r="G13" s="657"/>
      <c r="H13" s="279"/>
      <c r="I13" s="279"/>
      <c r="J13" s="279"/>
      <c r="K13" s="279"/>
      <c r="L13" s="279"/>
      <c r="M13" s="282"/>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row>
    <row r="14" spans="1:103" ht="84.75" customHeight="1">
      <c r="A14" s="281">
        <v>4</v>
      </c>
      <c r="B14" s="658" t="s">
        <v>415</v>
      </c>
      <c r="C14" s="659"/>
      <c r="D14" s="659"/>
      <c r="E14" s="659"/>
      <c r="F14" s="659"/>
      <c r="G14" s="660"/>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row>
    <row r="15" spans="1:103" ht="15.6">
      <c r="A15" s="654">
        <v>5</v>
      </c>
      <c r="B15" s="661" t="s">
        <v>416</v>
      </c>
      <c r="C15" s="662"/>
      <c r="D15" s="662"/>
      <c r="E15" s="662"/>
      <c r="F15" s="662"/>
      <c r="G15" s="663"/>
      <c r="H15" s="274"/>
      <c r="I15" s="274"/>
      <c r="J15" s="274"/>
      <c r="K15" s="272"/>
      <c r="L15" s="272"/>
      <c r="M15" s="272"/>
      <c r="N15" s="272"/>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row>
    <row r="16" spans="1:103" ht="64.5" customHeight="1">
      <c r="A16" s="654"/>
      <c r="B16" s="661" t="s">
        <v>417</v>
      </c>
      <c r="C16" s="662"/>
      <c r="D16" s="662"/>
      <c r="E16" s="662"/>
      <c r="F16" s="662"/>
      <c r="G16" s="663"/>
      <c r="H16" s="690"/>
      <c r="I16" s="283"/>
      <c r="J16" s="283"/>
      <c r="K16" s="283"/>
      <c r="L16" s="283"/>
      <c r="M16" s="275"/>
      <c r="N16" s="283"/>
    </row>
    <row r="17" spans="1:14" ht="35.1" customHeight="1" thickBot="1">
      <c r="A17" s="654"/>
      <c r="B17" s="649" t="s">
        <v>418</v>
      </c>
      <c r="C17" s="650"/>
      <c r="D17" s="650"/>
      <c r="E17" s="650"/>
      <c r="F17" s="650"/>
      <c r="G17" s="651"/>
      <c r="H17" s="276"/>
      <c r="I17" s="276"/>
      <c r="J17" s="276"/>
      <c r="K17" s="266"/>
      <c r="L17" s="266"/>
      <c r="M17" s="266"/>
      <c r="N17" s="266"/>
    </row>
    <row r="18" spans="1:14" ht="15.6">
      <c r="A18" s="310" t="s">
        <v>39</v>
      </c>
      <c r="B18" s="303"/>
      <c r="C18" s="276"/>
      <c r="D18" s="276"/>
      <c r="E18" s="276"/>
      <c r="F18" s="276"/>
      <c r="G18" s="276"/>
      <c r="H18" s="276"/>
      <c r="I18" s="276"/>
      <c r="J18" s="276"/>
      <c r="K18" s="266"/>
      <c r="L18" s="266"/>
      <c r="M18" s="266"/>
      <c r="N18" s="266"/>
    </row>
    <row r="19" spans="1:14" ht="15.6">
      <c r="A19" s="310" t="s">
        <v>39</v>
      </c>
      <c r="B19" s="304"/>
      <c r="C19" s="276"/>
      <c r="D19" s="276"/>
      <c r="E19" s="276"/>
      <c r="F19" s="276"/>
      <c r="G19" s="276"/>
      <c r="H19" s="276"/>
      <c r="I19" s="276"/>
      <c r="J19" s="276"/>
      <c r="K19" s="266"/>
      <c r="L19" s="266"/>
      <c r="M19" s="266"/>
      <c r="N19" s="266"/>
    </row>
    <row r="20" spans="1:14" ht="20.100000000000001">
      <c r="A20" s="275" t="s">
        <v>419</v>
      </c>
      <c r="B20" s="305"/>
      <c r="C20" s="284"/>
      <c r="D20" s="285"/>
      <c r="E20" s="285"/>
      <c r="F20" s="285"/>
      <c r="G20" s="285"/>
      <c r="H20" s="286"/>
      <c r="I20" s="286"/>
      <c r="J20" s="286"/>
      <c r="K20" s="286"/>
      <c r="L20" s="286"/>
      <c r="M20" s="286"/>
      <c r="N20" s="286"/>
    </row>
    <row r="21" spans="1:14" ht="18.600000000000001" thickBot="1">
      <c r="A21" s="287" t="s">
        <v>420</v>
      </c>
      <c r="B21" s="306"/>
      <c r="C21" s="287"/>
      <c r="D21" s="288"/>
      <c r="E21" s="288"/>
      <c r="F21" s="288"/>
      <c r="G21" s="288"/>
      <c r="H21" s="289"/>
      <c r="I21" s="289"/>
      <c r="J21" s="289"/>
      <c r="K21" s="289"/>
      <c r="L21" s="289"/>
      <c r="M21" s="289"/>
      <c r="N21" s="289"/>
    </row>
    <row r="22" spans="1:14" ht="46.35" customHeight="1" thickBot="1">
      <c r="A22" s="290"/>
      <c r="B22" s="307"/>
      <c r="C22" s="291"/>
      <c r="D22" s="292"/>
      <c r="E22" s="293" t="s">
        <v>421</v>
      </c>
      <c r="F22" s="294"/>
      <c r="H22" s="652" t="s">
        <v>422</v>
      </c>
      <c r="I22" s="653"/>
      <c r="J22" s="653"/>
      <c r="K22" s="653"/>
      <c r="L22" s="653"/>
      <c r="M22" s="653"/>
      <c r="N22" s="266"/>
    </row>
    <row r="23" spans="1:14" ht="46.35" customHeight="1" thickBot="1">
      <c r="A23" s="343" t="s">
        <v>423</v>
      </c>
      <c r="B23" s="308" t="s">
        <v>424</v>
      </c>
      <c r="C23" s="295" t="s">
        <v>425</v>
      </c>
      <c r="D23" s="341" t="s">
        <v>426</v>
      </c>
      <c r="E23" s="296" t="s">
        <v>427</v>
      </c>
      <c r="F23" s="339" t="s">
        <v>428</v>
      </c>
      <c r="G23" s="265"/>
      <c r="H23" s="265"/>
      <c r="I23" s="265"/>
      <c r="J23" s="265"/>
      <c r="K23" s="265"/>
      <c r="L23" s="266"/>
    </row>
    <row r="24" spans="1:14" ht="15.6">
      <c r="A24" s="299">
        <v>1</v>
      </c>
      <c r="B24" s="342" t="s">
        <v>429</v>
      </c>
      <c r="C24" s="297" t="s">
        <v>83</v>
      </c>
      <c r="D24" s="312">
        <v>1</v>
      </c>
      <c r="E24" s="298"/>
      <c r="F24" s="301"/>
      <c r="G24" s="265"/>
      <c r="H24" s="265"/>
      <c r="I24" s="265"/>
      <c r="J24" s="265"/>
      <c r="K24" s="265"/>
      <c r="L24" s="266"/>
    </row>
    <row r="25" spans="1:14" ht="15.6">
      <c r="A25" s="299">
        <v>2</v>
      </c>
      <c r="B25" s="309" t="s">
        <v>430</v>
      </c>
      <c r="C25" s="300" t="s">
        <v>431</v>
      </c>
      <c r="D25" s="325">
        <v>0</v>
      </c>
      <c r="E25" s="340"/>
      <c r="F25" s="301"/>
      <c r="G25" s="276"/>
      <c r="H25" s="276"/>
      <c r="I25" s="266"/>
      <c r="J25" s="266"/>
      <c r="K25" s="266"/>
      <c r="L25" s="266"/>
    </row>
    <row r="26" spans="1:14" ht="15.6">
      <c r="A26" s="299">
        <v>3</v>
      </c>
      <c r="B26" s="309" t="s">
        <v>432</v>
      </c>
      <c r="C26" s="300" t="s">
        <v>433</v>
      </c>
      <c r="D26" s="325">
        <v>0</v>
      </c>
      <c r="E26" s="340"/>
      <c r="F26" s="301"/>
      <c r="G26" s="276"/>
      <c r="H26" s="276"/>
      <c r="I26" s="266"/>
      <c r="J26" s="266"/>
      <c r="K26" s="266"/>
      <c r="L26" s="266"/>
    </row>
    <row r="27" spans="1:14" ht="15.6">
      <c r="A27" s="299">
        <v>4</v>
      </c>
      <c r="B27" s="309" t="s">
        <v>434</v>
      </c>
      <c r="C27" s="300" t="s">
        <v>435</v>
      </c>
      <c r="D27" s="325">
        <v>0</v>
      </c>
      <c r="E27" s="340"/>
      <c r="F27" s="301"/>
      <c r="G27" s="276"/>
      <c r="H27" s="276"/>
      <c r="I27" s="266"/>
      <c r="J27" s="266"/>
      <c r="K27" s="266"/>
      <c r="L27" s="266"/>
    </row>
    <row r="28" spans="1:14" ht="15.6">
      <c r="A28" s="299">
        <v>5</v>
      </c>
      <c r="B28" s="309" t="s">
        <v>436</v>
      </c>
      <c r="C28" s="300" t="s">
        <v>437</v>
      </c>
      <c r="D28" s="325">
        <v>0</v>
      </c>
      <c r="E28" s="340"/>
      <c r="F28" s="301"/>
      <c r="G28" s="276"/>
      <c r="H28" s="276"/>
      <c r="I28" s="266"/>
      <c r="J28" s="266"/>
      <c r="K28" s="266"/>
      <c r="L28" s="266"/>
    </row>
    <row r="29" spans="1:14" ht="15.6">
      <c r="A29" s="299">
        <v>6</v>
      </c>
      <c r="B29" s="309" t="s">
        <v>438</v>
      </c>
      <c r="C29" s="300" t="s">
        <v>439</v>
      </c>
      <c r="D29" s="325">
        <v>0</v>
      </c>
      <c r="E29" s="340"/>
      <c r="F29" s="301"/>
      <c r="G29" s="276"/>
      <c r="H29" s="276"/>
      <c r="I29" s="266"/>
      <c r="J29" s="266"/>
      <c r="K29" s="266"/>
      <c r="L29" s="266"/>
    </row>
    <row r="30" spans="1:14" ht="15.6">
      <c r="A30" s="299">
        <v>7</v>
      </c>
      <c r="B30" s="309" t="s">
        <v>440</v>
      </c>
      <c r="C30" s="300" t="s">
        <v>441</v>
      </c>
      <c r="D30" s="325">
        <v>0</v>
      </c>
      <c r="E30" s="340"/>
      <c r="F30" s="301"/>
      <c r="G30" s="276"/>
      <c r="H30" s="276"/>
      <c r="I30" s="266"/>
      <c r="J30" s="266"/>
      <c r="K30" s="266"/>
      <c r="L30" s="266"/>
    </row>
    <row r="31" spans="1:14" ht="15.6">
      <c r="A31" s="299">
        <v>8</v>
      </c>
      <c r="B31" s="309" t="s">
        <v>442</v>
      </c>
      <c r="C31" s="300" t="s">
        <v>443</v>
      </c>
      <c r="D31" s="325">
        <v>0</v>
      </c>
      <c r="E31" s="340"/>
      <c r="F31" s="301"/>
      <c r="G31" s="276"/>
      <c r="H31" s="276"/>
      <c r="I31" s="266"/>
      <c r="J31" s="266"/>
      <c r="K31" s="266"/>
      <c r="L31" s="266"/>
    </row>
    <row r="32" spans="1:14" ht="15.6">
      <c r="A32" s="299">
        <v>9</v>
      </c>
      <c r="B32" s="309" t="s">
        <v>444</v>
      </c>
      <c r="C32" s="300" t="s">
        <v>445</v>
      </c>
      <c r="D32" s="325">
        <v>0</v>
      </c>
      <c r="E32" s="340"/>
      <c r="F32" s="301"/>
      <c r="G32" s="276"/>
      <c r="H32" s="276"/>
    </row>
    <row r="33" spans="1:10" ht="15.6">
      <c r="A33" s="299">
        <v>10</v>
      </c>
      <c r="B33" s="309" t="s">
        <v>446</v>
      </c>
      <c r="C33" s="300" t="s">
        <v>447</v>
      </c>
      <c r="D33" s="325">
        <v>0</v>
      </c>
      <c r="E33" s="340"/>
      <c r="F33" s="301"/>
      <c r="G33" s="276"/>
      <c r="H33" s="276"/>
    </row>
    <row r="34" spans="1:10" ht="15.6">
      <c r="A34" s="299">
        <v>11</v>
      </c>
      <c r="B34" s="309" t="s">
        <v>448</v>
      </c>
      <c r="C34" s="300" t="s">
        <v>449</v>
      </c>
      <c r="D34" s="325">
        <v>0</v>
      </c>
      <c r="E34" s="340"/>
      <c r="F34" s="301"/>
      <c r="G34" s="276"/>
      <c r="H34" s="276"/>
    </row>
    <row r="35" spans="1:10" ht="15.6">
      <c r="A35" s="299">
        <v>12</v>
      </c>
      <c r="B35" s="309" t="s">
        <v>450</v>
      </c>
      <c r="C35" s="300" t="s">
        <v>451</v>
      </c>
      <c r="D35" s="325">
        <v>0</v>
      </c>
      <c r="E35" s="340"/>
      <c r="F35" s="301"/>
      <c r="G35" s="276"/>
      <c r="H35" s="276"/>
    </row>
    <row r="36" spans="1:10" ht="15.6">
      <c r="A36" s="299">
        <v>13</v>
      </c>
      <c r="B36" s="309" t="s">
        <v>452</v>
      </c>
      <c r="C36" s="300" t="s">
        <v>453</v>
      </c>
      <c r="D36" s="325">
        <v>0</v>
      </c>
      <c r="E36" s="340"/>
      <c r="F36" s="301"/>
      <c r="G36" s="276"/>
      <c r="H36" s="276"/>
    </row>
    <row r="37" spans="1:10" ht="15.6">
      <c r="A37" s="299">
        <v>14</v>
      </c>
      <c r="B37" s="309" t="s">
        <v>454</v>
      </c>
      <c r="C37" s="300" t="s">
        <v>455</v>
      </c>
      <c r="D37" s="325">
        <v>0</v>
      </c>
      <c r="E37" s="340"/>
      <c r="F37" s="301"/>
      <c r="G37" s="276"/>
      <c r="H37" s="276"/>
    </row>
    <row r="38" spans="1:10" ht="15.6">
      <c r="A38" s="266"/>
      <c r="B38" s="311"/>
      <c r="C38" s="276"/>
      <c r="D38" s="276"/>
      <c r="E38" s="302"/>
      <c r="F38" s="302"/>
      <c r="G38" s="302"/>
      <c r="H38" s="302"/>
    </row>
    <row r="39" spans="1:10">
      <c r="A39" s="266"/>
      <c r="B39" s="266"/>
      <c r="C39" s="266"/>
      <c r="D39" s="266"/>
      <c r="E39" s="266"/>
      <c r="F39" s="266"/>
      <c r="G39" s="266"/>
      <c r="H39" s="266"/>
      <c r="I39" s="266"/>
      <c r="J39" s="266"/>
    </row>
  </sheetData>
  <mergeCells count="21">
    <mergeCell ref="O10:T10"/>
    <mergeCell ref="B11:G11"/>
    <mergeCell ref="B12:G12"/>
    <mergeCell ref="C2:E2"/>
    <mergeCell ref="C1:E1"/>
    <mergeCell ref="C3:E3"/>
    <mergeCell ref="C4:E4"/>
    <mergeCell ref="A1:B1"/>
    <mergeCell ref="A2:B2"/>
    <mergeCell ref="A3:B3"/>
    <mergeCell ref="A4:B4"/>
    <mergeCell ref="B9:G9"/>
    <mergeCell ref="A10:A12"/>
    <mergeCell ref="B10:G10"/>
    <mergeCell ref="B17:G17"/>
    <mergeCell ref="H22:M22"/>
    <mergeCell ref="A15:A17"/>
    <mergeCell ref="B13:G13"/>
    <mergeCell ref="B14:G14"/>
    <mergeCell ref="B15:G15"/>
    <mergeCell ref="B16:G16"/>
  </mergeCells>
  <hyperlinks>
    <hyperlink ref="B11" r:id="rId1" display="WWW.resbank.co.za" xr:uid="{00000000-0004-0000-0B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31B57-9E77-45F2-899D-F264382A0C77}">
  <dimension ref="A2:A15"/>
  <sheetViews>
    <sheetView workbookViewId="0">
      <selection activeCell="J13" sqref="J13"/>
    </sheetView>
  </sheetViews>
  <sheetFormatPr defaultRowHeight="12.6"/>
  <cols>
    <col min="1" max="1" width="23.42578125" customWidth="1"/>
    <col min="2" max="2" width="15.42578125" customWidth="1"/>
  </cols>
  <sheetData>
    <row r="2" spans="1:1" ht="14.45">
      <c r="A2" s="508" t="s">
        <v>456</v>
      </c>
    </row>
    <row r="3" spans="1:1" ht="14.45">
      <c r="A3" s="508" t="s">
        <v>457</v>
      </c>
    </row>
    <row r="4" spans="1:1" ht="14.45">
      <c r="A4" s="508" t="s">
        <v>458</v>
      </c>
    </row>
    <row r="5" spans="1:1" ht="14.45">
      <c r="A5" s="508" t="s">
        <v>459</v>
      </c>
    </row>
    <row r="6" spans="1:1" ht="14.45">
      <c r="A6" s="508" t="s">
        <v>460</v>
      </c>
    </row>
    <row r="7" spans="1:1" ht="14.45">
      <c r="A7" s="508" t="s">
        <v>461</v>
      </c>
    </row>
    <row r="8" spans="1:1" ht="14.45">
      <c r="A8" s="508" t="s">
        <v>462</v>
      </c>
    </row>
    <row r="9" spans="1:1" ht="14.45">
      <c r="A9" s="508" t="s">
        <v>463</v>
      </c>
    </row>
    <row r="10" spans="1:1" ht="14.45">
      <c r="A10" s="508" t="s">
        <v>464</v>
      </c>
    </row>
    <row r="11" spans="1:1" ht="14.45">
      <c r="A11" s="508" t="s">
        <v>465</v>
      </c>
    </row>
    <row r="12" spans="1:1" ht="14.45">
      <c r="A12" s="508" t="s">
        <v>466</v>
      </c>
    </row>
    <row r="13" spans="1:1" ht="14.45">
      <c r="A13" s="508" t="s">
        <v>467</v>
      </c>
    </row>
    <row r="14" spans="1:1" ht="14.45">
      <c r="A14" s="508" t="s">
        <v>468</v>
      </c>
    </row>
    <row r="15" spans="1:1" ht="14.45">
      <c r="A15" s="508" t="s">
        <v>469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3A38-4548-4AC3-8F67-E9F614AA55EB}">
  <dimension ref="A2:A4"/>
  <sheetViews>
    <sheetView workbookViewId="0">
      <selection activeCell="K19" sqref="K19"/>
    </sheetView>
  </sheetViews>
  <sheetFormatPr defaultRowHeight="12.6"/>
  <cols>
    <col min="1" max="1" width="31.140625" customWidth="1"/>
  </cols>
  <sheetData>
    <row r="2" spans="1:1" ht="14.45">
      <c r="A2" s="508" t="s">
        <v>470</v>
      </c>
    </row>
    <row r="3" spans="1:1" ht="14.45">
      <c r="A3" s="508" t="s">
        <v>471</v>
      </c>
    </row>
    <row r="4" spans="1:1" ht="14.45">
      <c r="A4" s="508" t="s">
        <v>472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zoomScale="75" zoomScaleNormal="75" zoomScaleSheetLayoutView="100" workbookViewId="0">
      <selection activeCell="B5" sqref="B5"/>
    </sheetView>
  </sheetViews>
  <sheetFormatPr defaultColWidth="9.140625" defaultRowHeight="12.6"/>
  <cols>
    <col min="1" max="1" width="4.140625" style="1" customWidth="1"/>
    <col min="2" max="2" width="54.85546875" style="1" customWidth="1"/>
    <col min="3" max="3" width="59" style="1" customWidth="1"/>
    <col min="4" max="4" width="4.140625" style="1" customWidth="1"/>
    <col min="5" max="16384" width="9.140625" style="1"/>
  </cols>
  <sheetData>
    <row r="1" spans="1:10">
      <c r="A1" s="19"/>
      <c r="B1" s="18"/>
      <c r="C1" s="18"/>
      <c r="D1" s="20"/>
    </row>
    <row r="2" spans="1:10">
      <c r="A2" s="21"/>
      <c r="D2" s="22"/>
    </row>
    <row r="3" spans="1:10">
      <c r="A3" s="21"/>
      <c r="D3" s="22"/>
    </row>
    <row r="4" spans="1:10">
      <c r="A4" s="21"/>
      <c r="D4" s="22"/>
    </row>
    <row r="5" spans="1:10">
      <c r="A5" s="21"/>
      <c r="D5" s="22"/>
    </row>
    <row r="6" spans="1:10">
      <c r="A6" s="21"/>
      <c r="D6" s="22"/>
    </row>
    <row r="7" spans="1:10">
      <c r="A7" s="21"/>
      <c r="D7" s="22"/>
    </row>
    <row r="8" spans="1:10">
      <c r="A8" s="21"/>
      <c r="D8" s="22"/>
    </row>
    <row r="9" spans="1:10">
      <c r="A9" s="21"/>
      <c r="B9" s="54"/>
      <c r="D9" s="22"/>
    </row>
    <row r="10" spans="1:10" ht="32.450000000000003">
      <c r="A10" s="21"/>
      <c r="B10" s="23" t="s">
        <v>25</v>
      </c>
      <c r="C10" s="23"/>
      <c r="D10" s="22"/>
    </row>
    <row r="11" spans="1:10" ht="24.95">
      <c r="A11" s="21"/>
      <c r="B11" s="24"/>
      <c r="C11" s="24"/>
      <c r="D11" s="22"/>
    </row>
    <row r="12" spans="1:10" ht="18">
      <c r="A12" s="21"/>
      <c r="B12" s="28" t="s">
        <v>26</v>
      </c>
      <c r="C12" s="365"/>
      <c r="D12" s="22"/>
    </row>
    <row r="13" spans="1:10" ht="18">
      <c r="A13" s="21"/>
      <c r="B13" s="28"/>
      <c r="C13" s="45"/>
      <c r="D13" s="22"/>
    </row>
    <row r="14" spans="1:10" ht="53.1" customHeight="1">
      <c r="A14" s="21"/>
      <c r="B14" s="28" t="s">
        <v>27</v>
      </c>
      <c r="C14" s="348"/>
      <c r="D14" s="22"/>
    </row>
    <row r="15" spans="1:10" ht="30" customHeight="1">
      <c r="A15" s="21"/>
      <c r="B15" s="28"/>
      <c r="C15" s="25"/>
      <c r="D15" s="22"/>
    </row>
    <row r="16" spans="1:10" ht="30" customHeight="1">
      <c r="A16" s="21"/>
      <c r="B16" s="28" t="s">
        <v>28</v>
      </c>
      <c r="C16" s="83"/>
      <c r="D16" s="22"/>
      <c r="J16" s="241"/>
    </row>
    <row r="17" spans="1:10" ht="30" customHeight="1">
      <c r="A17" s="21"/>
      <c r="B17" s="28"/>
      <c r="C17" s="86"/>
      <c r="D17" s="22"/>
      <c r="J17" s="241"/>
    </row>
    <row r="18" spans="1:10" ht="59.25" customHeight="1">
      <c r="A18" s="21"/>
      <c r="B18" s="42" t="s">
        <v>29</v>
      </c>
      <c r="C18" s="83" t="str">
        <f>'Read Me'!C4</f>
        <v>Main Offer Only</v>
      </c>
      <c r="D18" s="22"/>
    </row>
    <row r="19" spans="1:10" ht="18">
      <c r="A19" s="21"/>
      <c r="B19" s="27"/>
      <c r="C19" s="45"/>
      <c r="D19" s="22"/>
    </row>
    <row r="20" spans="1:10" ht="30" customHeight="1">
      <c r="A20" s="21"/>
      <c r="B20" s="28" t="s">
        <v>30</v>
      </c>
      <c r="C20" s="683" t="e">
        <f>#REF!</f>
        <v>#REF!</v>
      </c>
      <c r="D20" s="22"/>
    </row>
    <row r="21" spans="1:10" ht="30" customHeight="1">
      <c r="A21" s="21"/>
      <c r="B21" s="43" t="s">
        <v>31</v>
      </c>
      <c r="C21" s="46"/>
      <c r="D21" s="22"/>
    </row>
    <row r="22" spans="1:10" ht="30" customHeight="1">
      <c r="A22" s="21"/>
      <c r="B22" s="43"/>
      <c r="C22" s="46"/>
      <c r="D22" s="22"/>
    </row>
    <row r="23" spans="1:10" ht="18">
      <c r="A23" s="21"/>
      <c r="B23" s="28" t="s">
        <v>32</v>
      </c>
      <c r="C23" s="85" t="s">
        <v>33</v>
      </c>
      <c r="D23" s="22"/>
    </row>
    <row r="24" spans="1:10" ht="18">
      <c r="A24" s="21"/>
      <c r="B24" s="28"/>
      <c r="C24" s="85"/>
      <c r="D24" s="22"/>
    </row>
    <row r="25" spans="1:10" ht="18">
      <c r="A25" s="21"/>
      <c r="B25" s="28"/>
      <c r="C25" s="85"/>
      <c r="D25" s="22"/>
    </row>
    <row r="26" spans="1:10" ht="12.75" customHeight="1">
      <c r="A26" s="21"/>
      <c r="B26" s="98"/>
      <c r="C26" s="46"/>
      <c r="D26" s="22"/>
    </row>
    <row r="27" spans="1:10" ht="12.75" customHeight="1">
      <c r="A27" s="21"/>
      <c r="B27" s="98"/>
      <c r="C27" s="46"/>
      <c r="D27" s="22"/>
    </row>
    <row r="28" spans="1:10" ht="30" customHeight="1">
      <c r="A28" s="21"/>
      <c r="B28" s="28" t="s">
        <v>30</v>
      </c>
      <c r="C28" s="683" t="e">
        <f>#REF!</f>
        <v>#REF!</v>
      </c>
      <c r="D28" s="22"/>
    </row>
    <row r="29" spans="1:10" ht="30" customHeight="1">
      <c r="A29" s="21"/>
      <c r="B29" s="43" t="s">
        <v>34</v>
      </c>
      <c r="C29" s="46"/>
      <c r="D29" s="22"/>
    </row>
    <row r="30" spans="1:10" ht="12.75" customHeight="1">
      <c r="A30" s="21"/>
      <c r="C30" s="3"/>
      <c r="D30" s="22"/>
    </row>
    <row r="31" spans="1:10" ht="30" customHeight="1">
      <c r="A31" s="21"/>
      <c r="B31" s="26" t="s">
        <v>35</v>
      </c>
      <c r="C31" s="39"/>
      <c r="D31" s="22"/>
    </row>
    <row r="32" spans="1:10" ht="30" customHeight="1">
      <c r="A32" s="21"/>
      <c r="B32" s="26"/>
      <c r="C32" s="195"/>
      <c r="D32" s="22"/>
    </row>
    <row r="33" spans="1:4" ht="24" customHeight="1">
      <c r="A33" s="21"/>
      <c r="B33" s="194"/>
      <c r="C33" s="195"/>
      <c r="D33" s="22"/>
    </row>
    <row r="34" spans="1:4" ht="12.75" customHeight="1">
      <c r="A34" s="21"/>
      <c r="B34" s="3"/>
      <c r="C34" s="3"/>
      <c r="D34" s="22"/>
    </row>
    <row r="35" spans="1:4" ht="37.5" customHeight="1">
      <c r="A35" s="21"/>
      <c r="B35" s="26" t="s">
        <v>36</v>
      </c>
      <c r="C35" s="83"/>
      <c r="D35" s="22"/>
    </row>
    <row r="36" spans="1:4" ht="12.75" customHeight="1">
      <c r="A36" s="21"/>
      <c r="B36" s="3"/>
      <c r="C36" s="3"/>
      <c r="D36" s="22"/>
    </row>
    <row r="37" spans="1:4" ht="12.75" customHeight="1">
      <c r="A37" s="21"/>
      <c r="C37" s="45"/>
      <c r="D37" s="22"/>
    </row>
    <row r="38" spans="1:4" ht="12.75" customHeight="1">
      <c r="A38" s="21"/>
      <c r="B38" s="3"/>
      <c r="C38" s="3"/>
      <c r="D38" s="22"/>
    </row>
    <row r="39" spans="1:4" ht="30" customHeight="1">
      <c r="A39" s="21"/>
      <c r="B39" s="26" t="s">
        <v>37</v>
      </c>
      <c r="C39" s="83"/>
      <c r="D39" s="22"/>
    </row>
    <row r="40" spans="1:4" ht="14.25" customHeight="1">
      <c r="A40" s="21"/>
      <c r="C40" s="84"/>
      <c r="D40" s="22"/>
    </row>
    <row r="41" spans="1:4" ht="14.25" customHeight="1">
      <c r="A41" s="21"/>
      <c r="C41" s="84"/>
      <c r="D41" s="22"/>
    </row>
    <row r="42" spans="1:4" ht="14.25" customHeight="1">
      <c r="A42" s="21"/>
      <c r="D42" s="22"/>
    </row>
    <row r="43" spans="1:4" ht="35.25" customHeight="1">
      <c r="A43" s="21"/>
      <c r="B43" s="26" t="s">
        <v>38</v>
      </c>
      <c r="C43" s="83"/>
      <c r="D43" s="22"/>
    </row>
    <row r="44" spans="1:4" ht="18.600000000000001" thickBot="1">
      <c r="A44" s="29"/>
      <c r="B44" s="30"/>
      <c r="C44" s="41"/>
      <c r="D44" s="31" t="s">
        <v>39</v>
      </c>
    </row>
    <row r="45" spans="1:4" ht="18">
      <c r="C45" s="40"/>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topLeftCell="A12" zoomScale="80" zoomScaleNormal="80" workbookViewId="0">
      <selection activeCell="E19" sqref="E19"/>
    </sheetView>
  </sheetViews>
  <sheetFormatPr defaultColWidth="9.140625" defaultRowHeight="12.6"/>
  <cols>
    <col min="1" max="1" width="4.85546875" style="1" customWidth="1"/>
    <col min="2" max="2" width="30.42578125" style="64" customWidth="1"/>
    <col min="3" max="3" width="69" style="1" customWidth="1"/>
    <col min="4" max="16384" width="9.140625" style="1"/>
  </cols>
  <sheetData>
    <row r="1" spans="1:18" s="6" customFormat="1" ht="15.6">
      <c r="A1" s="518" t="s">
        <v>0</v>
      </c>
      <c r="B1" s="519"/>
      <c r="C1" s="329"/>
      <c r="F1" s="32"/>
      <c r="K1" s="32"/>
      <c r="L1" s="10"/>
      <c r="M1" s="34"/>
      <c r="N1" s="7"/>
      <c r="P1" s="35"/>
      <c r="Q1" s="7"/>
      <c r="R1" s="9"/>
    </row>
    <row r="2" spans="1:18" s="6" customFormat="1" ht="43.5" customHeight="1">
      <c r="A2" s="518" t="s">
        <v>1</v>
      </c>
      <c r="B2" s="519"/>
      <c r="C2" s="330">
        <f>'Tender Cover Sheet'!C14</f>
        <v>0</v>
      </c>
      <c r="F2" s="32"/>
      <c r="J2" s="8"/>
      <c r="K2" s="33"/>
      <c r="L2" s="11"/>
      <c r="M2" s="34"/>
      <c r="N2" s="7"/>
      <c r="P2" s="35"/>
      <c r="Q2" s="7"/>
      <c r="R2" s="9"/>
    </row>
    <row r="3" spans="1:18" s="6" customFormat="1" ht="15.6">
      <c r="A3" s="518" t="s">
        <v>2</v>
      </c>
      <c r="B3" s="519"/>
      <c r="C3" s="329">
        <f>'Tender Cover Sheet'!C16</f>
        <v>0</v>
      </c>
      <c r="F3" s="32"/>
      <c r="J3" s="8"/>
      <c r="K3" s="33"/>
      <c r="L3" s="11"/>
      <c r="M3" s="34"/>
      <c r="N3" s="7"/>
      <c r="P3" s="35"/>
      <c r="Q3" s="7"/>
      <c r="R3" s="9"/>
    </row>
    <row r="4" spans="1:18" s="6" customFormat="1" ht="15.6">
      <c r="A4" s="518" t="s">
        <v>40</v>
      </c>
      <c r="B4" s="519"/>
      <c r="C4" s="329" t="str">
        <f>'Read Me'!C4</f>
        <v>Main Offer Only</v>
      </c>
      <c r="F4" s="32"/>
      <c r="J4" s="8"/>
      <c r="K4" s="33"/>
      <c r="L4" s="11"/>
      <c r="M4" s="34"/>
      <c r="N4" s="7"/>
      <c r="P4" s="35"/>
      <c r="Q4" s="7"/>
      <c r="R4" s="9"/>
    </row>
    <row r="5" spans="1:18" s="6" customFormat="1" ht="15.6">
      <c r="A5" s="3"/>
      <c r="B5" s="67"/>
      <c r="C5" s="36"/>
      <c r="F5" s="32"/>
      <c r="J5" s="8"/>
      <c r="K5" s="33"/>
      <c r="L5" s="11"/>
      <c r="M5" s="34"/>
      <c r="N5" s="7"/>
      <c r="P5" s="35"/>
      <c r="Q5" s="7"/>
      <c r="R5" s="9"/>
    </row>
    <row r="6" spans="1:18" ht="18">
      <c r="A6" s="28" t="s">
        <v>41</v>
      </c>
      <c r="C6" s="2"/>
    </row>
    <row r="7" spans="1:18" ht="14.45" thickBot="1">
      <c r="A7" s="70"/>
      <c r="C7" s="70"/>
    </row>
    <row r="8" spans="1:18" s="62" customFormat="1" ht="81.599999999999994" customHeight="1" thickBot="1">
      <c r="A8" s="327">
        <v>1</v>
      </c>
      <c r="B8" s="517" t="s">
        <v>42</v>
      </c>
      <c r="C8" s="517"/>
    </row>
    <row r="9" spans="1:18" s="62" customFormat="1" ht="99" customHeight="1" thickBot="1">
      <c r="A9" s="327">
        <v>2</v>
      </c>
      <c r="B9" s="517" t="s">
        <v>43</v>
      </c>
      <c r="C9" s="517"/>
    </row>
    <row r="10" spans="1:18" s="62" customFormat="1" ht="54.75" customHeight="1" thickBot="1">
      <c r="A10" s="327">
        <v>3</v>
      </c>
      <c r="B10" s="517" t="s">
        <v>44</v>
      </c>
      <c r="C10" s="517"/>
    </row>
    <row r="11" spans="1:18" s="62" customFormat="1" ht="70.5" customHeight="1" thickBot="1">
      <c r="A11" s="327">
        <v>4</v>
      </c>
      <c r="B11" s="517" t="s">
        <v>45</v>
      </c>
      <c r="C11" s="517"/>
    </row>
    <row r="12" spans="1:18" s="62" customFormat="1" ht="39.75" customHeight="1" thickBot="1">
      <c r="A12" s="327">
        <v>5</v>
      </c>
      <c r="B12" s="517" t="s">
        <v>46</v>
      </c>
      <c r="C12" s="517"/>
    </row>
    <row r="13" spans="1:18" s="62" customFormat="1" ht="81" customHeight="1" thickBot="1">
      <c r="A13" s="327">
        <v>6</v>
      </c>
      <c r="B13" s="517" t="s">
        <v>47</v>
      </c>
      <c r="C13" s="517"/>
      <c r="F13" s="64"/>
    </row>
    <row r="14" spans="1:18" s="62" customFormat="1" ht="24.6" customHeight="1" thickBot="1">
      <c r="A14" s="327">
        <v>7</v>
      </c>
      <c r="B14" s="517" t="s">
        <v>48</v>
      </c>
      <c r="C14" s="517"/>
    </row>
    <row r="15" spans="1:18" s="62" customFormat="1" ht="31.5" customHeight="1" thickBot="1">
      <c r="A15" s="327">
        <v>8</v>
      </c>
      <c r="B15" s="517" t="s">
        <v>49</v>
      </c>
      <c r="C15" s="517"/>
    </row>
    <row r="16" spans="1:18" s="62" customFormat="1" ht="74.099999999999994" customHeight="1" thickBot="1">
      <c r="A16" s="327">
        <v>9</v>
      </c>
      <c r="B16" s="517" t="s">
        <v>50</v>
      </c>
      <c r="C16" s="517"/>
    </row>
    <row r="17" spans="1:3" s="62" customFormat="1" ht="23.25" customHeight="1" thickBot="1">
      <c r="A17" s="327">
        <v>10</v>
      </c>
      <c r="B17" s="516" t="s">
        <v>23</v>
      </c>
      <c r="C17" s="516"/>
    </row>
    <row r="18" spans="1:3" s="62" customFormat="1" ht="22.5" customHeight="1" thickBot="1">
      <c r="A18" s="327">
        <v>11</v>
      </c>
      <c r="B18" s="515" t="s">
        <v>24</v>
      </c>
      <c r="C18" s="515"/>
    </row>
    <row r="19" spans="1:3" s="62" customFormat="1">
      <c r="B19" s="64"/>
    </row>
    <row r="20" spans="1:3" s="62" customFormat="1">
      <c r="B20" s="64"/>
    </row>
    <row r="21" spans="1:3" s="62" customFormat="1">
      <c r="B21" s="64"/>
    </row>
    <row r="22" spans="1:3" s="62" customFormat="1" ht="15.6">
      <c r="A22" s="71"/>
      <c r="B22" s="64"/>
    </row>
    <row r="23" spans="1:3" s="62" customFormat="1">
      <c r="B23" s="64"/>
    </row>
    <row r="24" spans="1:3" s="62" customFormat="1">
      <c r="B24" s="64"/>
    </row>
    <row r="25" spans="1:3" s="62" customFormat="1">
      <c r="B25" s="64"/>
    </row>
    <row r="26" spans="1:3" s="62" customFormat="1">
      <c r="B26" s="64"/>
    </row>
    <row r="27" spans="1:3" s="62" customFormat="1">
      <c r="B27" s="64"/>
    </row>
    <row r="28" spans="1:3" s="62" customFormat="1">
      <c r="B28" s="64"/>
    </row>
    <row r="29" spans="1:3" s="62" customFormat="1">
      <c r="B29" s="64"/>
    </row>
    <row r="30" spans="1:3" s="62" customFormat="1">
      <c r="B30" s="64"/>
    </row>
    <row r="31" spans="1:3" s="62" customFormat="1">
      <c r="B31" s="64"/>
    </row>
    <row r="32" spans="1:3" s="62" customFormat="1">
      <c r="B32" s="64"/>
    </row>
    <row r="33" spans="1:2" s="62" customFormat="1">
      <c r="A33" s="682"/>
      <c r="B33" s="64"/>
    </row>
    <row r="34" spans="1:2" s="62" customFormat="1" ht="15.6">
      <c r="A34" s="71"/>
      <c r="B34" s="64"/>
    </row>
  </sheetData>
  <mergeCells count="15">
    <mergeCell ref="A1:B1"/>
    <mergeCell ref="A2:B2"/>
    <mergeCell ref="A3:B3"/>
    <mergeCell ref="A4:B4"/>
    <mergeCell ref="B15:C15"/>
    <mergeCell ref="B9:C9"/>
    <mergeCell ref="B8:C8"/>
    <mergeCell ref="B10:C10"/>
    <mergeCell ref="B11:C11"/>
    <mergeCell ref="B12:C12"/>
    <mergeCell ref="B18:C18"/>
    <mergeCell ref="B17:C17"/>
    <mergeCell ref="B13:C13"/>
    <mergeCell ref="B14:C14"/>
    <mergeCell ref="B16:C16"/>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51"/>
  <sheetViews>
    <sheetView topLeftCell="A349" zoomScale="55" zoomScaleNormal="55" workbookViewId="0">
      <selection activeCell="B264" sqref="B264:F264"/>
    </sheetView>
  </sheetViews>
  <sheetFormatPr defaultColWidth="9.85546875" defaultRowHeight="14.1"/>
  <cols>
    <col min="1" max="3" width="20.42578125" style="4" customWidth="1"/>
    <col min="4" max="4" width="29.140625" style="4" customWidth="1"/>
    <col min="5" max="5" width="143.85546875" style="242" customWidth="1"/>
    <col min="6" max="6" width="28.42578125" style="242" customWidth="1"/>
    <col min="7" max="8" width="16.42578125" style="244" customWidth="1"/>
    <col min="9" max="9" width="14.42578125" style="244" customWidth="1"/>
    <col min="10" max="10" width="16.140625" style="244" customWidth="1"/>
    <col min="11" max="11" width="15.42578125" style="217" customWidth="1"/>
    <col min="12" max="12" width="15.5703125" style="4" customWidth="1"/>
    <col min="13" max="13" width="15.85546875" style="4" customWidth="1"/>
    <col min="14" max="14" width="16.85546875" style="4" customWidth="1"/>
    <col min="15" max="15" width="17.140625" style="4" customWidth="1"/>
    <col min="16" max="16" width="16.5703125" style="4" customWidth="1"/>
    <col min="17" max="17" width="14.85546875" style="4" customWidth="1"/>
    <col min="18" max="18" width="18" style="4" customWidth="1"/>
    <col min="19" max="21" width="14.5703125" style="4" customWidth="1"/>
    <col min="22" max="22" width="41.5703125" style="4" customWidth="1"/>
    <col min="23" max="140" width="9.140625" style="4" customWidth="1"/>
    <col min="141" max="141" width="6" style="4" customWidth="1"/>
    <col min="142" max="142" width="11.140625" style="4" customWidth="1"/>
    <col min="143" max="143" width="37.140625" style="4" customWidth="1"/>
    <col min="144" max="144" width="14.140625" style="4" customWidth="1"/>
    <col min="145" max="146" width="12" style="4" customWidth="1"/>
    <col min="147" max="147" width="17.85546875" style="4" customWidth="1"/>
    <col min="148" max="148" width="15.85546875" style="4" customWidth="1"/>
    <col min="149" max="154" width="0" style="4" hidden="1" customWidth="1"/>
    <col min="155" max="155" width="11.85546875" style="4" customWidth="1"/>
    <col min="156" max="156" width="31.85546875" style="4" customWidth="1"/>
    <col min="157" max="157" width="12.140625" style="4" customWidth="1"/>
    <col min="158" max="158" width="12" style="4" customWidth="1"/>
    <col min="159" max="159" width="12.5703125" style="4" customWidth="1"/>
    <col min="160" max="160" width="12" style="4" customWidth="1"/>
    <col min="161" max="161" width="11.140625" style="4" customWidth="1"/>
    <col min="162" max="163" width="11.85546875" style="4" customWidth="1"/>
    <col min="164" max="164" width="12.5703125" style="4" customWidth="1"/>
    <col min="165" max="165" width="9.85546875" style="4" customWidth="1"/>
    <col min="166" max="166" width="12" style="4" customWidth="1"/>
    <col min="167" max="16384" width="9.85546875" style="4"/>
  </cols>
  <sheetData>
    <row r="1" spans="1:22" s="6" customFormat="1" ht="17.45" customHeight="1">
      <c r="A1" s="328" t="s">
        <v>0</v>
      </c>
      <c r="B1" s="329">
        <f>'Tender Cover Sheet'!C12</f>
        <v>0</v>
      </c>
      <c r="C1" s="36"/>
      <c r="D1" s="324"/>
      <c r="E1" s="324"/>
      <c r="F1" s="324"/>
      <c r="G1" s="324"/>
    </row>
    <row r="2" spans="1:22" s="6" customFormat="1" ht="41.45" customHeight="1">
      <c r="A2" s="328" t="s">
        <v>1</v>
      </c>
      <c r="B2" s="330">
        <f>'Tender Cover Sheet'!C14</f>
        <v>0</v>
      </c>
      <c r="C2" s="324"/>
      <c r="D2" s="324"/>
      <c r="E2" s="324"/>
      <c r="F2" s="324"/>
      <c r="G2" s="324"/>
    </row>
    <row r="3" spans="1:22" s="6" customFormat="1" ht="15.6">
      <c r="A3" s="328" t="s">
        <v>2</v>
      </c>
      <c r="B3" s="329">
        <f>'Tender Cover Sheet'!C16</f>
        <v>0</v>
      </c>
      <c r="C3" s="36"/>
      <c r="D3" s="313"/>
      <c r="E3" s="313"/>
      <c r="F3" s="313"/>
      <c r="G3" s="313"/>
    </row>
    <row r="4" spans="1:22" s="6" customFormat="1" ht="17.45" customHeight="1">
      <c r="A4" s="328" t="s">
        <v>40</v>
      </c>
      <c r="B4" s="329" t="str">
        <f>'Read Me'!C4</f>
        <v>Main Offer Only</v>
      </c>
      <c r="C4" s="36"/>
      <c r="D4" s="324"/>
      <c r="E4" s="324"/>
      <c r="F4" s="324"/>
      <c r="G4" s="324"/>
    </row>
    <row r="5" spans="1:22" s="6" customFormat="1" ht="15.6">
      <c r="B5" s="242"/>
      <c r="C5" s="242"/>
      <c r="D5" s="259"/>
      <c r="E5" s="259"/>
      <c r="F5" s="259"/>
      <c r="G5" s="259"/>
      <c r="H5" s="9"/>
    </row>
    <row r="6" spans="1:22" ht="18">
      <c r="A6" s="184" t="s">
        <v>51</v>
      </c>
      <c r="D6" s="244"/>
      <c r="E6" s="244"/>
      <c r="F6" s="244"/>
      <c r="H6" s="17"/>
      <c r="I6" s="4"/>
      <c r="J6" s="4"/>
      <c r="K6" s="4"/>
    </row>
    <row r="7" spans="1:22" ht="15.6">
      <c r="A7" s="183"/>
      <c r="D7" s="259"/>
      <c r="E7" s="259"/>
      <c r="F7" s="259"/>
      <c r="G7" s="259"/>
      <c r="H7" s="17"/>
      <c r="I7" s="4"/>
      <c r="J7" s="4"/>
      <c r="K7" s="4"/>
    </row>
    <row r="8" spans="1:22" ht="18.600000000000001" thickBot="1">
      <c r="A8" s="184" t="s">
        <v>52</v>
      </c>
      <c r="D8" s="244"/>
      <c r="E8" s="244"/>
      <c r="F8" s="244"/>
      <c r="H8" s="17"/>
      <c r="I8" s="4"/>
      <c r="J8" s="4"/>
      <c r="K8" s="4"/>
    </row>
    <row r="9" spans="1:22" ht="97.5" customHeight="1" thickBot="1">
      <c r="A9" s="326">
        <v>1</v>
      </c>
      <c r="B9" s="590" t="s">
        <v>53</v>
      </c>
      <c r="C9" s="591"/>
      <c r="D9" s="592"/>
      <c r="E9" s="244"/>
      <c r="F9" s="244"/>
      <c r="H9" s="4"/>
      <c r="I9" s="4"/>
      <c r="J9" s="4"/>
      <c r="K9" s="4"/>
    </row>
    <row r="10" spans="1:22" ht="111.75" customHeight="1" thickBot="1">
      <c r="A10" s="326">
        <v>2</v>
      </c>
      <c r="B10" s="593" t="s">
        <v>54</v>
      </c>
      <c r="C10" s="594"/>
      <c r="D10" s="595"/>
      <c r="E10" s="244"/>
      <c r="F10" s="244"/>
      <c r="H10" s="4"/>
      <c r="I10" s="4"/>
      <c r="J10" s="4"/>
      <c r="K10" s="4"/>
    </row>
    <row r="11" spans="1:22" s="56" customFormat="1" ht="35.450000000000003" customHeight="1" thickBot="1">
      <c r="E11" s="243"/>
      <c r="F11" s="243"/>
      <c r="G11" s="37"/>
      <c r="H11" s="37"/>
      <c r="I11" s="37"/>
      <c r="J11" s="37"/>
      <c r="K11" s="335"/>
    </row>
    <row r="12" spans="1:22" ht="20.45" customHeight="1" thickBot="1">
      <c r="E12" s="349"/>
      <c r="F12" s="349"/>
      <c r="G12" s="350"/>
      <c r="H12" s="350"/>
      <c r="I12" s="568" t="s">
        <v>55</v>
      </c>
      <c r="J12" s="569"/>
      <c r="K12" s="568" t="s">
        <v>56</v>
      </c>
      <c r="L12" s="600"/>
      <c r="M12" s="600"/>
      <c r="N12" s="600"/>
      <c r="O12" s="569"/>
      <c r="P12" s="568" t="s">
        <v>57</v>
      </c>
      <c r="Q12" s="600"/>
      <c r="R12" s="600"/>
      <c r="S12" s="596" t="s">
        <v>58</v>
      </c>
      <c r="T12" s="597"/>
      <c r="U12" s="597"/>
      <c r="V12" s="598"/>
    </row>
    <row r="13" spans="1:22" s="56" customFormat="1" ht="80.25" customHeight="1">
      <c r="A13" s="585" t="s">
        <v>59</v>
      </c>
      <c r="B13" s="451" t="s">
        <v>60</v>
      </c>
      <c r="C13" s="451" t="s">
        <v>61</v>
      </c>
      <c r="D13" s="451" t="s">
        <v>62</v>
      </c>
      <c r="E13" s="601" t="s">
        <v>63</v>
      </c>
      <c r="F13" s="449" t="s">
        <v>64</v>
      </c>
      <c r="G13" s="570" t="s">
        <v>65</v>
      </c>
      <c r="H13" s="570" t="s">
        <v>66</v>
      </c>
      <c r="I13" s="570" t="s">
        <v>67</v>
      </c>
      <c r="J13" s="570" t="s">
        <v>68</v>
      </c>
      <c r="K13" s="570" t="s">
        <v>69</v>
      </c>
      <c r="L13" s="570" t="s">
        <v>70</v>
      </c>
      <c r="M13" s="570" t="s">
        <v>71</v>
      </c>
      <c r="N13" s="570" t="s">
        <v>72</v>
      </c>
      <c r="O13" s="570" t="s">
        <v>73</v>
      </c>
      <c r="P13" s="570" t="s">
        <v>74</v>
      </c>
      <c r="Q13" s="570" t="s">
        <v>75</v>
      </c>
      <c r="R13" s="570" t="s">
        <v>76</v>
      </c>
      <c r="S13" s="585" t="s">
        <v>77</v>
      </c>
      <c r="T13" s="586"/>
      <c r="U13" s="587"/>
      <c r="V13" s="570" t="s">
        <v>78</v>
      </c>
    </row>
    <row r="14" spans="1:22" s="56" customFormat="1" ht="25.35" customHeight="1">
      <c r="A14" s="599"/>
      <c r="B14" s="452"/>
      <c r="C14" s="452"/>
      <c r="D14" s="452"/>
      <c r="E14" s="602"/>
      <c r="F14" s="450"/>
      <c r="G14" s="578"/>
      <c r="H14" s="578"/>
      <c r="I14" s="571"/>
      <c r="J14" s="571"/>
      <c r="K14" s="571"/>
      <c r="L14" s="571"/>
      <c r="M14" s="571"/>
      <c r="N14" s="571"/>
      <c r="O14" s="571"/>
      <c r="P14" s="571"/>
      <c r="Q14" s="571"/>
      <c r="R14" s="571"/>
      <c r="S14" s="588"/>
      <c r="T14" s="539"/>
      <c r="U14" s="589"/>
      <c r="V14" s="599"/>
    </row>
    <row r="15" spans="1:22" s="56" customFormat="1" ht="25.35" customHeight="1">
      <c r="A15" s="351"/>
      <c r="B15" s="353"/>
      <c r="C15" s="353"/>
      <c r="D15" s="353"/>
      <c r="E15" s="352"/>
      <c r="F15" s="352"/>
      <c r="G15" s="353"/>
      <c r="H15" s="353"/>
      <c r="I15" s="353"/>
      <c r="J15" s="353"/>
      <c r="K15" s="353"/>
      <c r="L15" s="353"/>
      <c r="M15" s="353"/>
      <c r="N15" s="353"/>
      <c r="O15" s="353"/>
      <c r="P15" s="353"/>
      <c r="Q15" s="353"/>
      <c r="R15" s="353"/>
      <c r="S15" s="353"/>
      <c r="T15" s="353"/>
      <c r="U15" s="353"/>
      <c r="V15" s="354"/>
    </row>
    <row r="16" spans="1:22" s="27" customFormat="1" ht="24.95" customHeight="1">
      <c r="A16" s="468" t="s">
        <v>79</v>
      </c>
      <c r="B16" s="572" t="s">
        <v>80</v>
      </c>
      <c r="C16" s="573"/>
      <c r="D16" s="573"/>
      <c r="E16" s="573"/>
      <c r="F16" s="574"/>
      <c r="G16" s="359"/>
      <c r="H16" s="460"/>
      <c r="I16" s="366"/>
      <c r="J16" s="457"/>
      <c r="K16" s="361"/>
      <c r="L16" s="362"/>
      <c r="M16" s="357"/>
      <c r="N16" s="458"/>
      <c r="O16" s="458"/>
      <c r="P16" s="459"/>
      <c r="Q16" s="357"/>
      <c r="R16" s="457"/>
      <c r="S16" s="357"/>
      <c r="T16" s="357"/>
      <c r="U16" s="357"/>
      <c r="V16" s="459"/>
    </row>
    <row r="17" spans="1:22" s="27" customFormat="1" ht="24.95" customHeight="1">
      <c r="A17" s="355">
        <v>1</v>
      </c>
      <c r="B17" s="520" t="s">
        <v>81</v>
      </c>
      <c r="C17" s="521"/>
      <c r="D17" s="521"/>
      <c r="E17" s="521"/>
      <c r="F17" s="522"/>
      <c r="G17" s="359" t="s">
        <v>82</v>
      </c>
      <c r="H17" s="359">
        <v>1</v>
      </c>
      <c r="I17" s="366">
        <f>SUM(I18:I22)</f>
        <v>0</v>
      </c>
      <c r="J17" s="457">
        <f t="shared" ref="J17:J156" si="0">I17*H17</f>
        <v>0</v>
      </c>
      <c r="K17" s="361" t="s">
        <v>83</v>
      </c>
      <c r="L17" s="362">
        <f>IF(K17&lt;&gt;"",VLOOKUP(K17,'5.1.4 Exchange Rates'!$C$23:$D$37,2,FALSE),"")</f>
        <v>1</v>
      </c>
      <c r="M17" s="366">
        <f>SUM(M18:M22)</f>
        <v>0</v>
      </c>
      <c r="N17" s="458">
        <f>H17*M17</f>
        <v>0</v>
      </c>
      <c r="O17" s="458">
        <f>H17*L17*M17</f>
        <v>0</v>
      </c>
      <c r="P17" s="459">
        <f>O17+J17</f>
        <v>0</v>
      </c>
      <c r="Q17" s="357">
        <f t="shared" ref="Q17:Q329" si="1">P17*15%</f>
        <v>0</v>
      </c>
      <c r="R17" s="457">
        <f t="shared" ref="R17:R323" si="2">P17+Q17</f>
        <v>0</v>
      </c>
      <c r="S17" s="357"/>
      <c r="T17" s="357"/>
      <c r="U17" s="357"/>
      <c r="V17" s="459" t="str">
        <f>IF(S17="","Fixed",VLOOKUP(S17,'5.1.2 CPA Formulae'!$B$9:$E$19,2,FALSE))</f>
        <v>Fixed</v>
      </c>
    </row>
    <row r="18" spans="1:22" s="27" customFormat="1" ht="24.95" customHeight="1">
      <c r="A18" s="355"/>
      <c r="B18" s="507"/>
      <c r="C18" s="366"/>
      <c r="D18" s="366"/>
      <c r="E18" s="366"/>
      <c r="F18" s="366"/>
      <c r="G18" s="359"/>
      <c r="H18" s="359"/>
      <c r="I18" s="366"/>
      <c r="J18" s="360"/>
      <c r="K18" s="361"/>
      <c r="L18" s="362"/>
      <c r="M18" s="357"/>
      <c r="N18" s="458"/>
      <c r="O18" s="458"/>
      <c r="P18" s="459"/>
      <c r="Q18" s="357"/>
      <c r="R18" s="457"/>
      <c r="S18" s="357"/>
      <c r="T18" s="357"/>
      <c r="U18" s="357"/>
      <c r="V18" s="459"/>
    </row>
    <row r="19" spans="1:22" s="27" customFormat="1" ht="24.95" customHeight="1">
      <c r="A19" s="355"/>
      <c r="B19" s="366"/>
      <c r="C19" s="366"/>
      <c r="D19" s="366"/>
      <c r="E19" s="366"/>
      <c r="F19" s="366"/>
      <c r="G19" s="359"/>
      <c r="H19" s="359"/>
      <c r="I19" s="366"/>
      <c r="J19" s="360"/>
      <c r="K19" s="361"/>
      <c r="L19" s="362"/>
      <c r="M19" s="357"/>
      <c r="N19" s="458"/>
      <c r="O19" s="458"/>
      <c r="P19" s="459"/>
      <c r="Q19" s="357"/>
      <c r="R19" s="457"/>
      <c r="S19" s="357"/>
      <c r="T19" s="357"/>
      <c r="U19" s="357"/>
      <c r="V19" s="459"/>
    </row>
    <row r="20" spans="1:22" s="27" customFormat="1" ht="24.95" customHeight="1">
      <c r="A20" s="355"/>
      <c r="B20" s="366"/>
      <c r="C20" s="366"/>
      <c r="D20" s="366"/>
      <c r="E20" s="366"/>
      <c r="F20" s="366"/>
      <c r="G20" s="359"/>
      <c r="H20" s="359"/>
      <c r="I20" s="366"/>
      <c r="J20" s="360"/>
      <c r="K20" s="361"/>
      <c r="L20" s="362"/>
      <c r="M20" s="357"/>
      <c r="N20" s="458"/>
      <c r="O20" s="458"/>
      <c r="P20" s="459"/>
      <c r="Q20" s="357"/>
      <c r="R20" s="457"/>
      <c r="S20" s="357"/>
      <c r="T20" s="357"/>
      <c r="U20" s="357"/>
      <c r="V20" s="459"/>
    </row>
    <row r="21" spans="1:22" s="27" customFormat="1" ht="24.95" customHeight="1">
      <c r="A21" s="355"/>
      <c r="B21" s="366"/>
      <c r="C21" s="366"/>
      <c r="D21" s="366"/>
      <c r="E21" s="366"/>
      <c r="F21" s="366"/>
      <c r="G21" s="359"/>
      <c r="H21" s="359"/>
      <c r="I21" s="366"/>
      <c r="J21" s="360"/>
      <c r="K21" s="361"/>
      <c r="L21" s="362"/>
      <c r="M21" s="357"/>
      <c r="N21" s="458"/>
      <c r="O21" s="458"/>
      <c r="P21" s="459"/>
      <c r="Q21" s="357"/>
      <c r="R21" s="457"/>
      <c r="S21" s="357"/>
      <c r="T21" s="357"/>
      <c r="U21" s="357"/>
      <c r="V21" s="459"/>
    </row>
    <row r="22" spans="1:22" s="27" customFormat="1" ht="24.95" customHeight="1">
      <c r="A22" s="355"/>
      <c r="B22" s="366"/>
      <c r="C22" s="366"/>
      <c r="D22" s="366"/>
      <c r="E22" s="366"/>
      <c r="F22" s="366"/>
      <c r="G22" s="359"/>
      <c r="H22" s="359"/>
      <c r="I22" s="366"/>
      <c r="J22" s="360"/>
      <c r="K22" s="361"/>
      <c r="L22" s="362"/>
      <c r="M22" s="357"/>
      <c r="N22" s="458"/>
      <c r="O22" s="458"/>
      <c r="P22" s="459"/>
      <c r="Q22" s="357"/>
      <c r="R22" s="457"/>
      <c r="S22" s="357"/>
      <c r="T22" s="357"/>
      <c r="U22" s="357"/>
      <c r="V22" s="459"/>
    </row>
    <row r="23" spans="1:22" s="27" customFormat="1" ht="24.95" customHeight="1">
      <c r="A23" s="355">
        <v>2</v>
      </c>
      <c r="B23" s="575" t="s">
        <v>84</v>
      </c>
      <c r="C23" s="576"/>
      <c r="D23" s="576"/>
      <c r="E23" s="576"/>
      <c r="F23" s="577"/>
      <c r="G23" s="359" t="s">
        <v>82</v>
      </c>
      <c r="H23" s="359">
        <v>1</v>
      </c>
      <c r="I23" s="366">
        <f>SUM(I24:I28)</f>
        <v>0</v>
      </c>
      <c r="J23" s="360">
        <f t="shared" si="0"/>
        <v>0</v>
      </c>
      <c r="K23" s="361" t="s">
        <v>83</v>
      </c>
      <c r="L23" s="362">
        <f>IF(K23&lt;&gt;"",VLOOKUP(K23,'5.1.4 Exchange Rates'!$C$23:$D$37,2,FALSE),"")</f>
        <v>1</v>
      </c>
      <c r="M23" s="366">
        <f>SUM(M24:M28)</f>
        <v>0</v>
      </c>
      <c r="N23" s="363">
        <f t="shared" ref="N23:N156" si="3">H23*M23</f>
        <v>0</v>
      </c>
      <c r="O23" s="363">
        <f t="shared" ref="O23:O156" si="4">H23*L23*M23</f>
        <v>0</v>
      </c>
      <c r="P23" s="356">
        <f t="shared" ref="P23:P323" si="5">O23+J23</f>
        <v>0</v>
      </c>
      <c r="Q23" s="357">
        <f t="shared" si="1"/>
        <v>0</v>
      </c>
      <c r="R23" s="360">
        <f t="shared" si="2"/>
        <v>0</v>
      </c>
      <c r="S23" s="357"/>
      <c r="T23" s="357"/>
      <c r="U23" s="357"/>
      <c r="V23" s="356" t="str">
        <f>IF(S23="","Fixed",VLOOKUP(S23,'5.1.2 CPA Formulae'!$B$9:$E$19,2,FALSE))</f>
        <v>Fixed</v>
      </c>
    </row>
    <row r="24" spans="1:22" s="27" customFormat="1" ht="24.95" customHeight="1">
      <c r="A24" s="355"/>
      <c r="B24" s="366"/>
      <c r="C24" s="366"/>
      <c r="D24" s="366"/>
      <c r="E24" s="366"/>
      <c r="F24" s="366"/>
      <c r="G24" s="359"/>
      <c r="H24" s="359"/>
      <c r="I24" s="366"/>
      <c r="J24" s="360"/>
      <c r="K24" s="361"/>
      <c r="L24" s="362"/>
      <c r="M24" s="357"/>
      <c r="N24" s="363"/>
      <c r="O24" s="363"/>
      <c r="P24" s="356"/>
      <c r="Q24" s="357"/>
      <c r="R24" s="360"/>
      <c r="S24" s="357"/>
      <c r="T24" s="357"/>
      <c r="U24" s="357"/>
      <c r="V24" s="356"/>
    </row>
    <row r="25" spans="1:22" s="27" customFormat="1" ht="24.95" customHeight="1">
      <c r="A25" s="355"/>
      <c r="B25" s="366"/>
      <c r="C25" s="366"/>
      <c r="D25" s="366"/>
      <c r="E25" s="366"/>
      <c r="F25" s="366"/>
      <c r="G25" s="359"/>
      <c r="H25" s="359"/>
      <c r="I25" s="366"/>
      <c r="J25" s="360"/>
      <c r="K25" s="361"/>
      <c r="L25" s="362"/>
      <c r="M25" s="357"/>
      <c r="N25" s="363"/>
      <c r="O25" s="363"/>
      <c r="P25" s="356"/>
      <c r="Q25" s="357"/>
      <c r="R25" s="360"/>
      <c r="S25" s="357"/>
      <c r="T25" s="357"/>
      <c r="U25" s="357"/>
      <c r="V25" s="356"/>
    </row>
    <row r="26" spans="1:22" s="27" customFormat="1" ht="24.95" customHeight="1">
      <c r="A26" s="355"/>
      <c r="B26" s="366"/>
      <c r="C26" s="366"/>
      <c r="D26" s="366"/>
      <c r="E26" s="366"/>
      <c r="F26" s="366"/>
      <c r="G26" s="359"/>
      <c r="H26" s="359"/>
      <c r="I26" s="366"/>
      <c r="J26" s="360"/>
      <c r="K26" s="361"/>
      <c r="L26" s="362"/>
      <c r="M26" s="357"/>
      <c r="N26" s="363"/>
      <c r="O26" s="363"/>
      <c r="P26" s="356"/>
      <c r="Q26" s="357"/>
      <c r="R26" s="360"/>
      <c r="S26" s="357"/>
      <c r="T26" s="357"/>
      <c r="U26" s="357"/>
      <c r="V26" s="356"/>
    </row>
    <row r="27" spans="1:22" s="27" customFormat="1" ht="24.95" customHeight="1">
      <c r="A27" s="355"/>
      <c r="B27" s="366"/>
      <c r="C27" s="366"/>
      <c r="D27" s="366"/>
      <c r="E27" s="366"/>
      <c r="F27" s="366"/>
      <c r="G27" s="359"/>
      <c r="H27" s="359"/>
      <c r="I27" s="366"/>
      <c r="J27" s="360"/>
      <c r="K27" s="361"/>
      <c r="L27" s="362"/>
      <c r="M27" s="357"/>
      <c r="N27" s="363"/>
      <c r="O27" s="363"/>
      <c r="P27" s="356"/>
      <c r="Q27" s="357"/>
      <c r="R27" s="360"/>
      <c r="S27" s="357"/>
      <c r="T27" s="357"/>
      <c r="U27" s="357"/>
      <c r="V27" s="356"/>
    </row>
    <row r="28" spans="1:22" s="27" customFormat="1" ht="24.95" customHeight="1">
      <c r="A28" s="355"/>
      <c r="B28" s="366"/>
      <c r="C28" s="366"/>
      <c r="D28" s="366"/>
      <c r="E28" s="366"/>
      <c r="F28" s="366"/>
      <c r="G28" s="359"/>
      <c r="H28" s="359"/>
      <c r="I28" s="366"/>
      <c r="J28" s="360"/>
      <c r="K28" s="361"/>
      <c r="L28" s="362"/>
      <c r="M28" s="357"/>
      <c r="N28" s="363"/>
      <c r="O28" s="363"/>
      <c r="P28" s="356"/>
      <c r="Q28" s="357"/>
      <c r="R28" s="360"/>
      <c r="S28" s="357"/>
      <c r="T28" s="357"/>
      <c r="U28" s="357"/>
      <c r="V28" s="356"/>
    </row>
    <row r="29" spans="1:22" s="27" customFormat="1" ht="24.95" customHeight="1">
      <c r="A29" s="355">
        <v>3</v>
      </c>
      <c r="B29" s="575" t="s">
        <v>85</v>
      </c>
      <c r="C29" s="576"/>
      <c r="D29" s="576"/>
      <c r="E29" s="576"/>
      <c r="F29" s="577"/>
      <c r="G29" s="359" t="s">
        <v>82</v>
      </c>
      <c r="H29" s="359">
        <v>1</v>
      </c>
      <c r="I29" s="366">
        <f>SUM(I30:I34)</f>
        <v>0</v>
      </c>
      <c r="J29" s="360">
        <f t="shared" si="0"/>
        <v>0</v>
      </c>
      <c r="K29" s="361" t="s">
        <v>83</v>
      </c>
      <c r="L29" s="362">
        <f>IF(K29&lt;&gt;"",VLOOKUP(K29,'5.1.4 Exchange Rates'!$C$23:$D$37,2,FALSE),"")</f>
        <v>1</v>
      </c>
      <c r="M29" s="366">
        <f>SUM(M30:M34)</f>
        <v>0</v>
      </c>
      <c r="N29" s="363">
        <f t="shared" si="3"/>
        <v>0</v>
      </c>
      <c r="O29" s="363">
        <f t="shared" si="4"/>
        <v>0</v>
      </c>
      <c r="P29" s="356">
        <f t="shared" si="5"/>
        <v>0</v>
      </c>
      <c r="Q29" s="357">
        <f t="shared" si="1"/>
        <v>0</v>
      </c>
      <c r="R29" s="360">
        <f t="shared" si="2"/>
        <v>0</v>
      </c>
      <c r="S29" s="357"/>
      <c r="T29" s="357"/>
      <c r="U29" s="357"/>
      <c r="V29" s="356" t="str">
        <f>IF(S29="","Fixed",VLOOKUP(S29,'5.1.2 CPA Formulae'!$B$9:$E$19,2,FALSE))</f>
        <v>Fixed</v>
      </c>
    </row>
    <row r="30" spans="1:22" s="27" customFormat="1" ht="24.95" customHeight="1">
      <c r="A30" s="355"/>
      <c r="B30" s="366"/>
      <c r="C30" s="366"/>
      <c r="D30" s="366"/>
      <c r="E30" s="366"/>
      <c r="F30" s="366"/>
      <c r="G30" s="359"/>
      <c r="H30" s="359"/>
      <c r="I30" s="366"/>
      <c r="J30" s="360"/>
      <c r="K30" s="361"/>
      <c r="L30" s="362"/>
      <c r="M30" s="357"/>
      <c r="N30" s="363"/>
      <c r="O30" s="363"/>
      <c r="P30" s="356"/>
      <c r="Q30" s="357"/>
      <c r="R30" s="360"/>
      <c r="S30" s="357"/>
      <c r="T30" s="357"/>
      <c r="U30" s="357"/>
      <c r="V30" s="356"/>
    </row>
    <row r="31" spans="1:22" s="27" customFormat="1" ht="24.95" customHeight="1">
      <c r="A31" s="355"/>
      <c r="B31" s="366"/>
      <c r="C31" s="366"/>
      <c r="D31" s="366"/>
      <c r="E31" s="366"/>
      <c r="F31" s="366"/>
      <c r="G31" s="359"/>
      <c r="H31" s="359"/>
      <c r="I31" s="366"/>
      <c r="J31" s="360"/>
      <c r="K31" s="361"/>
      <c r="L31" s="362"/>
      <c r="M31" s="357"/>
      <c r="N31" s="363"/>
      <c r="O31" s="363"/>
      <c r="P31" s="356"/>
      <c r="Q31" s="357"/>
      <c r="R31" s="360"/>
      <c r="S31" s="357"/>
      <c r="T31" s="357"/>
      <c r="U31" s="357"/>
      <c r="V31" s="356"/>
    </row>
    <row r="32" spans="1:22" s="27" customFormat="1" ht="24.95" customHeight="1">
      <c r="A32" s="355"/>
      <c r="B32" s="366"/>
      <c r="C32" s="366"/>
      <c r="D32" s="366"/>
      <c r="E32" s="366"/>
      <c r="F32" s="366"/>
      <c r="G32" s="359"/>
      <c r="H32" s="359"/>
      <c r="I32" s="366"/>
      <c r="J32" s="360"/>
      <c r="K32" s="361"/>
      <c r="L32" s="362"/>
      <c r="M32" s="357"/>
      <c r="N32" s="363"/>
      <c r="O32" s="363"/>
      <c r="P32" s="356"/>
      <c r="Q32" s="357"/>
      <c r="R32" s="360"/>
      <c r="S32" s="357"/>
      <c r="T32" s="357"/>
      <c r="U32" s="357"/>
      <c r="V32" s="356"/>
    </row>
    <row r="33" spans="1:22" s="27" customFormat="1" ht="24.95" customHeight="1">
      <c r="A33" s="355"/>
      <c r="B33" s="366"/>
      <c r="C33" s="366"/>
      <c r="D33" s="366"/>
      <c r="E33" s="366"/>
      <c r="F33" s="366"/>
      <c r="G33" s="359"/>
      <c r="H33" s="359"/>
      <c r="I33" s="366"/>
      <c r="J33" s="360"/>
      <c r="K33" s="361"/>
      <c r="L33" s="362"/>
      <c r="M33" s="357"/>
      <c r="N33" s="363"/>
      <c r="O33" s="363"/>
      <c r="P33" s="356"/>
      <c r="Q33" s="357"/>
      <c r="R33" s="360"/>
      <c r="S33" s="357"/>
      <c r="T33" s="357"/>
      <c r="U33" s="357"/>
      <c r="V33" s="356"/>
    </row>
    <row r="34" spans="1:22" s="27" customFormat="1" ht="24.95" customHeight="1">
      <c r="A34" s="355"/>
      <c r="B34" s="366"/>
      <c r="C34" s="366"/>
      <c r="D34" s="366"/>
      <c r="E34" s="366"/>
      <c r="F34" s="366"/>
      <c r="G34" s="359"/>
      <c r="H34" s="359"/>
      <c r="I34" s="366"/>
      <c r="J34" s="360"/>
      <c r="K34" s="361"/>
      <c r="L34" s="362"/>
      <c r="M34" s="357"/>
      <c r="N34" s="363"/>
      <c r="O34" s="363"/>
      <c r="P34" s="356"/>
      <c r="Q34" s="357"/>
      <c r="R34" s="360"/>
      <c r="S34" s="357"/>
      <c r="T34" s="357"/>
      <c r="U34" s="357"/>
      <c r="V34" s="356"/>
    </row>
    <row r="35" spans="1:22" s="27" customFormat="1" ht="24.95" customHeight="1">
      <c r="A35" s="358">
        <v>4</v>
      </c>
      <c r="B35" s="549" t="s">
        <v>86</v>
      </c>
      <c r="C35" s="550"/>
      <c r="D35" s="550"/>
      <c r="E35" s="550"/>
      <c r="F35" s="551"/>
      <c r="G35" s="359" t="s">
        <v>82</v>
      </c>
      <c r="H35" s="359">
        <v>1</v>
      </c>
      <c r="I35" s="366">
        <f>SUM(I36:I40)</f>
        <v>0</v>
      </c>
      <c r="J35" s="360">
        <f t="shared" si="0"/>
        <v>0</v>
      </c>
      <c r="K35" s="361" t="s">
        <v>83</v>
      </c>
      <c r="L35" s="362">
        <f>IF(K35&lt;&gt;"",VLOOKUP(K35,'5.1.4 Exchange Rates'!$C$23:$D$37,2,FALSE),"")</f>
        <v>1</v>
      </c>
      <c r="M35" s="366">
        <f>SUM(M36:M40)</f>
        <v>0</v>
      </c>
      <c r="N35" s="363">
        <f t="shared" si="3"/>
        <v>0</v>
      </c>
      <c r="O35" s="363">
        <f t="shared" si="4"/>
        <v>0</v>
      </c>
      <c r="P35" s="356">
        <f t="shared" si="5"/>
        <v>0</v>
      </c>
      <c r="Q35" s="357">
        <f t="shared" si="1"/>
        <v>0</v>
      </c>
      <c r="R35" s="360">
        <f t="shared" si="2"/>
        <v>0</v>
      </c>
      <c r="S35" s="357"/>
      <c r="T35" s="357"/>
      <c r="U35" s="357"/>
      <c r="V35" s="356" t="str">
        <f>IF(S35="","Fixed",VLOOKUP(S35,'5.1.2 CPA Formulae'!$B$9:$E$19,2,FALSE))</f>
        <v>Fixed</v>
      </c>
    </row>
    <row r="36" spans="1:22" s="27" customFormat="1" ht="24.95" customHeight="1">
      <c r="A36" s="355"/>
      <c r="B36" s="366"/>
      <c r="C36" s="366"/>
      <c r="D36" s="366"/>
      <c r="E36" s="366"/>
      <c r="F36" s="366"/>
      <c r="G36" s="359"/>
      <c r="H36" s="359"/>
      <c r="I36" s="366"/>
      <c r="J36" s="360"/>
      <c r="K36" s="361"/>
      <c r="L36" s="362"/>
      <c r="M36" s="357"/>
      <c r="N36" s="363"/>
      <c r="O36" s="363"/>
      <c r="P36" s="356"/>
      <c r="Q36" s="357"/>
      <c r="R36" s="360"/>
      <c r="S36" s="357"/>
      <c r="T36" s="357"/>
      <c r="U36" s="357"/>
      <c r="V36" s="356"/>
    </row>
    <row r="37" spans="1:22" s="27" customFormat="1" ht="24.95" customHeight="1">
      <c r="A37" s="355"/>
      <c r="B37" s="366"/>
      <c r="C37" s="366"/>
      <c r="D37" s="366"/>
      <c r="E37" s="366"/>
      <c r="F37" s="366"/>
      <c r="G37" s="359"/>
      <c r="H37" s="359"/>
      <c r="I37" s="366"/>
      <c r="J37" s="360"/>
      <c r="K37" s="361"/>
      <c r="L37" s="362"/>
      <c r="M37" s="357"/>
      <c r="N37" s="363"/>
      <c r="O37" s="363"/>
      <c r="P37" s="356"/>
      <c r="Q37" s="357"/>
      <c r="R37" s="360"/>
      <c r="S37" s="357"/>
      <c r="T37" s="357"/>
      <c r="U37" s="357"/>
      <c r="V37" s="356"/>
    </row>
    <row r="38" spans="1:22" s="27" customFormat="1" ht="24.95" customHeight="1">
      <c r="A38" s="355"/>
      <c r="B38" s="366"/>
      <c r="C38" s="366"/>
      <c r="D38" s="366"/>
      <c r="E38" s="366"/>
      <c r="F38" s="366"/>
      <c r="G38" s="359"/>
      <c r="H38" s="359"/>
      <c r="I38" s="366"/>
      <c r="J38" s="360"/>
      <c r="K38" s="361"/>
      <c r="L38" s="362"/>
      <c r="M38" s="357"/>
      <c r="N38" s="363"/>
      <c r="O38" s="363"/>
      <c r="P38" s="356"/>
      <c r="Q38" s="357"/>
      <c r="R38" s="360"/>
      <c r="S38" s="357"/>
      <c r="T38" s="357"/>
      <c r="U38" s="357"/>
      <c r="V38" s="356"/>
    </row>
    <row r="39" spans="1:22" s="27" customFormat="1" ht="24.95" customHeight="1">
      <c r="A39" s="355"/>
      <c r="B39" s="366"/>
      <c r="C39" s="366"/>
      <c r="D39" s="366"/>
      <c r="E39" s="366"/>
      <c r="F39" s="366"/>
      <c r="G39" s="359"/>
      <c r="H39" s="359"/>
      <c r="I39" s="366"/>
      <c r="J39" s="360"/>
      <c r="K39" s="361"/>
      <c r="L39" s="362"/>
      <c r="M39" s="357"/>
      <c r="N39" s="363"/>
      <c r="O39" s="363"/>
      <c r="P39" s="356"/>
      <c r="Q39" s="357"/>
      <c r="R39" s="360"/>
      <c r="S39" s="357"/>
      <c r="T39" s="357"/>
      <c r="U39" s="357"/>
      <c r="V39" s="356"/>
    </row>
    <row r="40" spans="1:22" s="27" customFormat="1" ht="24.95" customHeight="1">
      <c r="A40" s="355"/>
      <c r="B40" s="366"/>
      <c r="C40" s="366"/>
      <c r="D40" s="366"/>
      <c r="E40" s="366"/>
      <c r="F40" s="366"/>
      <c r="G40" s="359"/>
      <c r="H40" s="359"/>
      <c r="I40" s="366"/>
      <c r="J40" s="360"/>
      <c r="K40" s="361"/>
      <c r="L40" s="362"/>
      <c r="M40" s="357"/>
      <c r="N40" s="363"/>
      <c r="O40" s="363"/>
      <c r="P40" s="356"/>
      <c r="Q40" s="357"/>
      <c r="R40" s="360"/>
      <c r="S40" s="357"/>
      <c r="T40" s="357"/>
      <c r="U40" s="357"/>
      <c r="V40" s="356"/>
    </row>
    <row r="41" spans="1:22" s="27" customFormat="1" ht="24.95" customHeight="1">
      <c r="A41" s="355">
        <v>5</v>
      </c>
      <c r="B41" s="549" t="s">
        <v>87</v>
      </c>
      <c r="C41" s="550"/>
      <c r="D41" s="550"/>
      <c r="E41" s="550"/>
      <c r="F41" s="551"/>
      <c r="G41" s="359" t="s">
        <v>82</v>
      </c>
      <c r="H41" s="359">
        <v>1</v>
      </c>
      <c r="I41" s="366">
        <f>SUM(I42:I46)</f>
        <v>0</v>
      </c>
      <c r="J41" s="360">
        <f t="shared" si="0"/>
        <v>0</v>
      </c>
      <c r="K41" s="361" t="s">
        <v>83</v>
      </c>
      <c r="L41" s="362">
        <f>IF(K41&lt;&gt;"",VLOOKUP(K41,'5.1.4 Exchange Rates'!$C$23:$D$37,2,FALSE),"")</f>
        <v>1</v>
      </c>
      <c r="M41" s="366">
        <f>SUM(M42:M46)</f>
        <v>0</v>
      </c>
      <c r="N41" s="363">
        <f t="shared" si="3"/>
        <v>0</v>
      </c>
      <c r="O41" s="363">
        <f t="shared" si="4"/>
        <v>0</v>
      </c>
      <c r="P41" s="356">
        <f t="shared" si="5"/>
        <v>0</v>
      </c>
      <c r="Q41" s="357">
        <f t="shared" si="1"/>
        <v>0</v>
      </c>
      <c r="R41" s="360">
        <f t="shared" si="2"/>
        <v>0</v>
      </c>
      <c r="S41" s="357"/>
      <c r="T41" s="357"/>
      <c r="U41" s="357"/>
      <c r="V41" s="356" t="str">
        <f>IF(S41="","Fixed",VLOOKUP(S41,'5.1.2 CPA Formulae'!$B$9:$E$19,2,FALSE))</f>
        <v>Fixed</v>
      </c>
    </row>
    <row r="42" spans="1:22" s="27" customFormat="1" ht="24.95" customHeight="1">
      <c r="A42" s="355"/>
      <c r="B42" s="366"/>
      <c r="C42" s="366"/>
      <c r="D42" s="366"/>
      <c r="E42" s="366"/>
      <c r="F42" s="366"/>
      <c r="G42" s="359"/>
      <c r="H42" s="359"/>
      <c r="I42" s="366"/>
      <c r="J42" s="360"/>
      <c r="K42" s="361"/>
      <c r="L42" s="362"/>
      <c r="M42" s="357"/>
      <c r="N42" s="363"/>
      <c r="O42" s="363"/>
      <c r="P42" s="356"/>
      <c r="Q42" s="357"/>
      <c r="R42" s="360"/>
      <c r="S42" s="357"/>
      <c r="T42" s="357"/>
      <c r="U42" s="357"/>
      <c r="V42" s="356"/>
    </row>
    <row r="43" spans="1:22" s="27" customFormat="1" ht="24.95" customHeight="1">
      <c r="A43" s="355"/>
      <c r="B43" s="366"/>
      <c r="C43" s="366"/>
      <c r="D43" s="366"/>
      <c r="E43" s="366"/>
      <c r="F43" s="366"/>
      <c r="G43" s="359"/>
      <c r="H43" s="359"/>
      <c r="I43" s="366"/>
      <c r="J43" s="360"/>
      <c r="K43" s="361"/>
      <c r="L43" s="362"/>
      <c r="M43" s="357"/>
      <c r="N43" s="363"/>
      <c r="O43" s="363"/>
      <c r="P43" s="356"/>
      <c r="Q43" s="357"/>
      <c r="R43" s="360"/>
      <c r="S43" s="357"/>
      <c r="T43" s="357"/>
      <c r="U43" s="357"/>
      <c r="V43" s="356"/>
    </row>
    <row r="44" spans="1:22" s="27" customFormat="1" ht="24.95" customHeight="1">
      <c r="A44" s="355"/>
      <c r="B44" s="366"/>
      <c r="C44" s="366"/>
      <c r="D44" s="366"/>
      <c r="E44" s="366"/>
      <c r="F44" s="366"/>
      <c r="G44" s="359"/>
      <c r="H44" s="359"/>
      <c r="I44" s="366"/>
      <c r="J44" s="360"/>
      <c r="K44" s="361"/>
      <c r="L44" s="362"/>
      <c r="M44" s="357"/>
      <c r="N44" s="363"/>
      <c r="O44" s="363"/>
      <c r="P44" s="356"/>
      <c r="Q44" s="357"/>
      <c r="R44" s="360"/>
      <c r="S44" s="357"/>
      <c r="T44" s="357"/>
      <c r="U44" s="357"/>
      <c r="V44" s="356"/>
    </row>
    <row r="45" spans="1:22" s="27" customFormat="1" ht="24.95" customHeight="1">
      <c r="A45" s="355"/>
      <c r="B45" s="366"/>
      <c r="C45" s="366"/>
      <c r="D45" s="366"/>
      <c r="E45" s="366"/>
      <c r="F45" s="366"/>
      <c r="G45" s="359"/>
      <c r="H45" s="359"/>
      <c r="I45" s="366"/>
      <c r="J45" s="360"/>
      <c r="K45" s="361"/>
      <c r="L45" s="362"/>
      <c r="M45" s="357"/>
      <c r="N45" s="363"/>
      <c r="O45" s="363"/>
      <c r="P45" s="356"/>
      <c r="Q45" s="357"/>
      <c r="R45" s="360"/>
      <c r="S45" s="357"/>
      <c r="T45" s="357"/>
      <c r="U45" s="357"/>
      <c r="V45" s="356"/>
    </row>
    <row r="46" spans="1:22" s="27" customFormat="1" ht="24.95" customHeight="1">
      <c r="A46" s="355"/>
      <c r="B46" s="366"/>
      <c r="C46" s="366"/>
      <c r="D46" s="366"/>
      <c r="E46" s="366"/>
      <c r="F46" s="366"/>
      <c r="G46" s="359"/>
      <c r="H46" s="359"/>
      <c r="I46" s="366"/>
      <c r="J46" s="360"/>
      <c r="K46" s="361"/>
      <c r="L46" s="362"/>
      <c r="M46" s="357"/>
      <c r="N46" s="363"/>
      <c r="O46" s="363"/>
      <c r="P46" s="356"/>
      <c r="Q46" s="357"/>
      <c r="R46" s="360"/>
      <c r="S46" s="357"/>
      <c r="T46" s="357"/>
      <c r="U46" s="357"/>
      <c r="V46" s="356"/>
    </row>
    <row r="47" spans="1:22" s="27" customFormat="1" ht="24.95" customHeight="1">
      <c r="A47" s="358">
        <v>6</v>
      </c>
      <c r="B47" s="549" t="s">
        <v>88</v>
      </c>
      <c r="C47" s="550"/>
      <c r="D47" s="550"/>
      <c r="E47" s="550"/>
      <c r="F47" s="551"/>
      <c r="G47" s="359" t="s">
        <v>82</v>
      </c>
      <c r="H47" s="359">
        <v>1</v>
      </c>
      <c r="I47" s="366">
        <f>SUM(I48:I52)</f>
        <v>0</v>
      </c>
      <c r="J47" s="360">
        <f t="shared" si="0"/>
        <v>0</v>
      </c>
      <c r="K47" s="361" t="s">
        <v>83</v>
      </c>
      <c r="L47" s="362">
        <f>IF(K47&lt;&gt;"",VLOOKUP(K47,'5.1.4 Exchange Rates'!$C$23:$D$37,2,FALSE),"")</f>
        <v>1</v>
      </c>
      <c r="M47" s="366">
        <f>SUM(M48:M52)</f>
        <v>0</v>
      </c>
      <c r="N47" s="363">
        <f t="shared" si="3"/>
        <v>0</v>
      </c>
      <c r="O47" s="363">
        <f t="shared" si="4"/>
        <v>0</v>
      </c>
      <c r="P47" s="356">
        <f t="shared" si="5"/>
        <v>0</v>
      </c>
      <c r="Q47" s="357">
        <f t="shared" si="1"/>
        <v>0</v>
      </c>
      <c r="R47" s="360">
        <f t="shared" si="2"/>
        <v>0</v>
      </c>
      <c r="S47" s="357"/>
      <c r="T47" s="357"/>
      <c r="U47" s="357"/>
      <c r="V47" s="356" t="str">
        <f>IF(S47="","Fixed",VLOOKUP(S47,'5.1.2 CPA Formulae'!$B$9:$E$19,2,FALSE))</f>
        <v>Fixed</v>
      </c>
    </row>
    <row r="48" spans="1:22" s="27" customFormat="1" ht="24.95" customHeight="1">
      <c r="A48" s="355"/>
      <c r="B48" s="366"/>
      <c r="C48" s="366"/>
      <c r="D48" s="366"/>
      <c r="E48" s="366"/>
      <c r="F48" s="366"/>
      <c r="G48" s="359"/>
      <c r="H48" s="359"/>
      <c r="I48" s="366"/>
      <c r="J48" s="360"/>
      <c r="K48" s="361"/>
      <c r="L48" s="362"/>
      <c r="M48" s="357"/>
      <c r="N48" s="363"/>
      <c r="O48" s="363"/>
      <c r="P48" s="356"/>
      <c r="Q48" s="357"/>
      <c r="R48" s="360"/>
      <c r="S48" s="357"/>
      <c r="T48" s="357"/>
      <c r="U48" s="357"/>
      <c r="V48" s="356"/>
    </row>
    <row r="49" spans="1:22" s="27" customFormat="1" ht="24.95" customHeight="1">
      <c r="A49" s="355"/>
      <c r="B49" s="366"/>
      <c r="C49" s="366"/>
      <c r="D49" s="366"/>
      <c r="E49" s="366"/>
      <c r="F49" s="366"/>
      <c r="G49" s="359"/>
      <c r="H49" s="359"/>
      <c r="I49" s="366"/>
      <c r="J49" s="360"/>
      <c r="K49" s="361"/>
      <c r="L49" s="362"/>
      <c r="M49" s="357"/>
      <c r="N49" s="363"/>
      <c r="O49" s="363"/>
      <c r="P49" s="356"/>
      <c r="Q49" s="357"/>
      <c r="R49" s="360"/>
      <c r="S49" s="357"/>
      <c r="T49" s="357"/>
      <c r="U49" s="357"/>
      <c r="V49" s="356"/>
    </row>
    <row r="50" spans="1:22" s="27" customFormat="1" ht="24.95" customHeight="1">
      <c r="A50" s="355"/>
      <c r="B50" s="366"/>
      <c r="C50" s="366"/>
      <c r="D50" s="366"/>
      <c r="E50" s="366"/>
      <c r="F50" s="366"/>
      <c r="G50" s="359"/>
      <c r="H50" s="359"/>
      <c r="I50" s="366"/>
      <c r="J50" s="360"/>
      <c r="K50" s="361"/>
      <c r="L50" s="362"/>
      <c r="M50" s="357"/>
      <c r="N50" s="363"/>
      <c r="O50" s="363"/>
      <c r="P50" s="356"/>
      <c r="Q50" s="357"/>
      <c r="R50" s="360"/>
      <c r="S50" s="357"/>
      <c r="T50" s="357"/>
      <c r="U50" s="357"/>
      <c r="V50" s="356"/>
    </row>
    <row r="51" spans="1:22" s="27" customFormat="1" ht="24.95" customHeight="1">
      <c r="A51" s="355"/>
      <c r="B51" s="366"/>
      <c r="C51" s="366"/>
      <c r="D51" s="366"/>
      <c r="E51" s="366"/>
      <c r="F51" s="366"/>
      <c r="G51" s="359"/>
      <c r="H51" s="359"/>
      <c r="I51" s="366"/>
      <c r="J51" s="360"/>
      <c r="K51" s="361"/>
      <c r="L51" s="362"/>
      <c r="M51" s="357"/>
      <c r="N51" s="363"/>
      <c r="O51" s="363"/>
      <c r="P51" s="356"/>
      <c r="Q51" s="357"/>
      <c r="R51" s="360"/>
      <c r="S51" s="357"/>
      <c r="T51" s="357"/>
      <c r="U51" s="357"/>
      <c r="V51" s="356"/>
    </row>
    <row r="52" spans="1:22" s="27" customFormat="1" ht="24.95" customHeight="1">
      <c r="A52" s="355"/>
      <c r="B52" s="366"/>
      <c r="C52" s="366"/>
      <c r="D52" s="366"/>
      <c r="E52" s="366"/>
      <c r="F52" s="366"/>
      <c r="G52" s="359"/>
      <c r="H52" s="359"/>
      <c r="I52" s="366"/>
      <c r="J52" s="360"/>
      <c r="K52" s="361"/>
      <c r="L52" s="362"/>
      <c r="M52" s="357"/>
      <c r="N52" s="363"/>
      <c r="O52" s="363"/>
      <c r="P52" s="356"/>
      <c r="Q52" s="357"/>
      <c r="R52" s="360"/>
      <c r="S52" s="357"/>
      <c r="T52" s="357"/>
      <c r="U52" s="357"/>
      <c r="V52" s="356"/>
    </row>
    <row r="53" spans="1:22" s="27" customFormat="1" ht="24.95" customHeight="1">
      <c r="A53" s="355">
        <v>7</v>
      </c>
      <c r="B53" s="549" t="s">
        <v>89</v>
      </c>
      <c r="C53" s="552"/>
      <c r="D53" s="552"/>
      <c r="E53" s="552"/>
      <c r="F53" s="553"/>
      <c r="G53" s="359" t="s">
        <v>82</v>
      </c>
      <c r="H53" s="359">
        <v>1</v>
      </c>
      <c r="I53" s="366">
        <f>SUM(I54:I58)</f>
        <v>0</v>
      </c>
      <c r="J53" s="360">
        <f t="shared" si="0"/>
        <v>0</v>
      </c>
      <c r="K53" s="361" t="s">
        <v>83</v>
      </c>
      <c r="L53" s="362">
        <f>IF(K53&lt;&gt;"",VLOOKUP(K53,'5.1.4 Exchange Rates'!$C$23:$D$37,2,FALSE),"")</f>
        <v>1</v>
      </c>
      <c r="M53" s="366">
        <f>SUM(M54:M58)</f>
        <v>0</v>
      </c>
      <c r="N53" s="363">
        <f t="shared" si="3"/>
        <v>0</v>
      </c>
      <c r="O53" s="363">
        <f t="shared" si="4"/>
        <v>0</v>
      </c>
      <c r="P53" s="356">
        <f t="shared" si="5"/>
        <v>0</v>
      </c>
      <c r="Q53" s="357">
        <f t="shared" si="1"/>
        <v>0</v>
      </c>
      <c r="R53" s="360">
        <f t="shared" si="2"/>
        <v>0</v>
      </c>
      <c r="S53" s="357"/>
      <c r="T53" s="357"/>
      <c r="U53" s="357"/>
      <c r="V53" s="356" t="str">
        <f>IF(S53="","Fixed",VLOOKUP(S53,'5.1.2 CPA Formulae'!$B$9:$E$19,2,FALSE))</f>
        <v>Fixed</v>
      </c>
    </row>
    <row r="54" spans="1:22" s="27" customFormat="1" ht="24.95" customHeight="1">
      <c r="A54" s="355"/>
      <c r="B54" s="366"/>
      <c r="C54" s="366"/>
      <c r="D54" s="366"/>
      <c r="E54" s="366"/>
      <c r="F54" s="366"/>
      <c r="G54" s="359"/>
      <c r="H54" s="359"/>
      <c r="I54" s="366"/>
      <c r="J54" s="360"/>
      <c r="K54" s="361"/>
      <c r="L54" s="362"/>
      <c r="M54" s="357"/>
      <c r="N54" s="363"/>
      <c r="O54" s="363"/>
      <c r="P54" s="356"/>
      <c r="Q54" s="357"/>
      <c r="R54" s="360"/>
      <c r="S54" s="357"/>
      <c r="T54" s="357"/>
      <c r="U54" s="357"/>
      <c r="V54" s="356"/>
    </row>
    <row r="55" spans="1:22" s="27" customFormat="1" ht="24.95" customHeight="1">
      <c r="A55" s="355"/>
      <c r="B55" s="366"/>
      <c r="C55" s="366"/>
      <c r="D55" s="366"/>
      <c r="E55" s="366"/>
      <c r="F55" s="366"/>
      <c r="G55" s="359"/>
      <c r="H55" s="359"/>
      <c r="I55" s="366"/>
      <c r="J55" s="360"/>
      <c r="K55" s="361"/>
      <c r="L55" s="362"/>
      <c r="M55" s="357"/>
      <c r="N55" s="363"/>
      <c r="O55" s="363"/>
      <c r="P55" s="356"/>
      <c r="Q55" s="357"/>
      <c r="R55" s="360"/>
      <c r="S55" s="357"/>
      <c r="T55" s="357"/>
      <c r="U55" s="357"/>
      <c r="V55" s="356"/>
    </row>
    <row r="56" spans="1:22" s="27" customFormat="1" ht="24.95" customHeight="1">
      <c r="A56" s="355"/>
      <c r="B56" s="366"/>
      <c r="C56" s="366"/>
      <c r="D56" s="366"/>
      <c r="E56" s="366"/>
      <c r="F56" s="366"/>
      <c r="G56" s="359"/>
      <c r="H56" s="359"/>
      <c r="I56" s="366"/>
      <c r="J56" s="360"/>
      <c r="K56" s="361"/>
      <c r="L56" s="362"/>
      <c r="M56" s="357"/>
      <c r="N56" s="363"/>
      <c r="O56" s="363"/>
      <c r="P56" s="356"/>
      <c r="Q56" s="357"/>
      <c r="R56" s="360"/>
      <c r="S56" s="357"/>
      <c r="T56" s="357"/>
      <c r="U56" s="357"/>
      <c r="V56" s="356"/>
    </row>
    <row r="57" spans="1:22" s="27" customFormat="1" ht="24.95" customHeight="1">
      <c r="A57" s="355"/>
      <c r="B57" s="366"/>
      <c r="C57" s="366"/>
      <c r="D57" s="366"/>
      <c r="E57" s="366"/>
      <c r="F57" s="366"/>
      <c r="G57" s="359"/>
      <c r="H57" s="359"/>
      <c r="I57" s="366"/>
      <c r="J57" s="360"/>
      <c r="K57" s="361"/>
      <c r="L57" s="362"/>
      <c r="M57" s="357"/>
      <c r="N57" s="363"/>
      <c r="O57" s="363"/>
      <c r="P57" s="356"/>
      <c r="Q57" s="357"/>
      <c r="R57" s="360"/>
      <c r="S57" s="357"/>
      <c r="T57" s="357"/>
      <c r="U57" s="357"/>
      <c r="V57" s="356"/>
    </row>
    <row r="58" spans="1:22" s="27" customFormat="1" ht="24.95" customHeight="1">
      <c r="A58" s="355"/>
      <c r="B58" s="366"/>
      <c r="C58" s="366"/>
      <c r="D58" s="366"/>
      <c r="E58" s="366"/>
      <c r="F58" s="366"/>
      <c r="G58" s="359"/>
      <c r="H58" s="359"/>
      <c r="I58" s="366"/>
      <c r="J58" s="360"/>
      <c r="K58" s="361"/>
      <c r="L58" s="362"/>
      <c r="M58" s="357"/>
      <c r="N58" s="363"/>
      <c r="O58" s="363"/>
      <c r="P58" s="356"/>
      <c r="Q58" s="357"/>
      <c r="R58" s="360"/>
      <c r="S58" s="357"/>
      <c r="T58" s="357"/>
      <c r="U58" s="357"/>
      <c r="V58" s="356"/>
    </row>
    <row r="59" spans="1:22" s="27" customFormat="1" ht="24.95" customHeight="1">
      <c r="A59" s="462">
        <v>8</v>
      </c>
      <c r="B59" s="554" t="s">
        <v>90</v>
      </c>
      <c r="C59" s="550"/>
      <c r="D59" s="550"/>
      <c r="E59" s="550"/>
      <c r="F59" s="551"/>
      <c r="G59" s="378" t="s">
        <v>82</v>
      </c>
      <c r="H59" s="378">
        <v>1</v>
      </c>
      <c r="I59" s="463">
        <v>0</v>
      </c>
      <c r="J59" s="464">
        <f t="shared" si="0"/>
        <v>0</v>
      </c>
      <c r="K59" s="465" t="s">
        <v>83</v>
      </c>
      <c r="L59" s="466">
        <f>IF(K59&lt;&gt;"",VLOOKUP(K59,'5.1.4 Exchange Rates'!$C$23:$D$37,2,FALSE),"")</f>
        <v>1</v>
      </c>
      <c r="M59" s="463">
        <v>0</v>
      </c>
      <c r="N59" s="467">
        <f t="shared" si="3"/>
        <v>0</v>
      </c>
      <c r="O59" s="467">
        <f t="shared" si="4"/>
        <v>0</v>
      </c>
      <c r="P59" s="464">
        <f t="shared" si="5"/>
        <v>0</v>
      </c>
      <c r="Q59" s="379">
        <f t="shared" si="1"/>
        <v>0</v>
      </c>
      <c r="R59" s="464">
        <f t="shared" si="2"/>
        <v>0</v>
      </c>
      <c r="S59" s="379"/>
      <c r="T59" s="379"/>
      <c r="U59" s="379"/>
      <c r="V59" s="464" t="str">
        <f>IF(S59="","Fixed",VLOOKUP(S59,'5.1.2 CPA Formulae'!$B$9:$E$19,2,FALSE))</f>
        <v>Fixed</v>
      </c>
    </row>
    <row r="60" spans="1:22" s="27" customFormat="1" ht="24.95" customHeight="1">
      <c r="A60" s="462">
        <v>9</v>
      </c>
      <c r="B60" s="554" t="s">
        <v>91</v>
      </c>
      <c r="C60" s="555"/>
      <c r="D60" s="555"/>
      <c r="E60" s="555"/>
      <c r="F60" s="556"/>
      <c r="G60" s="378" t="s">
        <v>82</v>
      </c>
      <c r="H60" s="378">
        <v>1</v>
      </c>
      <c r="I60" s="463">
        <f>SUM(I61:I65)</f>
        <v>0</v>
      </c>
      <c r="J60" s="464">
        <f t="shared" ref="J60" si="6">I60*H60</f>
        <v>0</v>
      </c>
      <c r="K60" s="465" t="s">
        <v>83</v>
      </c>
      <c r="L60" s="466">
        <f>IF(K60&lt;&gt;"",VLOOKUP(K60,'5.1.4 Exchange Rates'!$C$23:$D$37,2,FALSE),"")</f>
        <v>1</v>
      </c>
      <c r="M60" s="463">
        <f>SUM(M61:M65)</f>
        <v>0</v>
      </c>
      <c r="N60" s="467">
        <f t="shared" ref="N60" si="7">H60*M60</f>
        <v>0</v>
      </c>
      <c r="O60" s="467">
        <f t="shared" ref="O60" si="8">H60*L60*M60</f>
        <v>0</v>
      </c>
      <c r="P60" s="464">
        <f t="shared" ref="P60" si="9">O60+J60</f>
        <v>0</v>
      </c>
      <c r="Q60" s="379">
        <f t="shared" ref="Q60" si="10">P60*15%</f>
        <v>0</v>
      </c>
      <c r="R60" s="464">
        <f t="shared" ref="R60" si="11">P60+Q60</f>
        <v>0</v>
      </c>
      <c r="S60" s="379"/>
      <c r="T60" s="379"/>
      <c r="U60" s="379"/>
      <c r="V60" s="464" t="str">
        <f>IF(S60="","Fixed",VLOOKUP(S60,'5.1.2 CPA Formulae'!$B$9:$E$19,2,FALSE))</f>
        <v>Fixed</v>
      </c>
    </row>
    <row r="61" spans="1:22" s="27" customFormat="1" ht="24.95" customHeight="1">
      <c r="A61" s="355"/>
      <c r="B61" s="366"/>
      <c r="C61" s="366"/>
      <c r="D61" s="366"/>
      <c r="E61" s="366"/>
      <c r="F61" s="366"/>
      <c r="G61" s="378"/>
      <c r="H61" s="378"/>
      <c r="I61" s="463"/>
      <c r="J61" s="464"/>
      <c r="K61" s="465"/>
      <c r="L61" s="466"/>
      <c r="M61" s="379"/>
      <c r="N61" s="467"/>
      <c r="O61" s="467"/>
      <c r="P61" s="464"/>
      <c r="Q61" s="379"/>
      <c r="R61" s="464"/>
      <c r="S61" s="379"/>
      <c r="T61" s="379"/>
      <c r="U61" s="379"/>
      <c r="V61" s="464"/>
    </row>
    <row r="62" spans="1:22" s="27" customFormat="1" ht="24.95" customHeight="1">
      <c r="A62" s="462"/>
      <c r="B62" s="366"/>
      <c r="C62" s="366"/>
      <c r="D62" s="366"/>
      <c r="E62" s="366"/>
      <c r="F62" s="366"/>
      <c r="G62" s="378"/>
      <c r="H62" s="378"/>
      <c r="I62" s="463"/>
      <c r="J62" s="464"/>
      <c r="K62" s="465"/>
      <c r="L62" s="466"/>
      <c r="M62" s="379"/>
      <c r="N62" s="467"/>
      <c r="O62" s="467"/>
      <c r="P62" s="464"/>
      <c r="Q62" s="379"/>
      <c r="R62" s="464"/>
      <c r="S62" s="379"/>
      <c r="T62" s="379"/>
      <c r="U62" s="379"/>
      <c r="V62" s="464"/>
    </row>
    <row r="63" spans="1:22" s="27" customFormat="1" ht="24.95" customHeight="1">
      <c r="A63" s="355"/>
      <c r="B63" s="366"/>
      <c r="C63" s="366"/>
      <c r="D63" s="366"/>
      <c r="E63" s="366"/>
      <c r="F63" s="366"/>
      <c r="G63" s="378"/>
      <c r="H63" s="378"/>
      <c r="I63" s="463"/>
      <c r="J63" s="464"/>
      <c r="K63" s="465"/>
      <c r="L63" s="466"/>
      <c r="M63" s="379"/>
      <c r="N63" s="467"/>
      <c r="O63" s="467"/>
      <c r="P63" s="464"/>
      <c r="Q63" s="379"/>
      <c r="R63" s="464"/>
      <c r="S63" s="379"/>
      <c r="T63" s="379"/>
      <c r="U63" s="379"/>
      <c r="V63" s="464"/>
    </row>
    <row r="64" spans="1:22" s="27" customFormat="1" ht="24.95" customHeight="1">
      <c r="A64" s="462"/>
      <c r="B64" s="366"/>
      <c r="C64" s="366"/>
      <c r="D64" s="366"/>
      <c r="E64" s="366"/>
      <c r="F64" s="366"/>
      <c r="G64" s="378"/>
      <c r="H64" s="378"/>
      <c r="I64" s="463"/>
      <c r="J64" s="464"/>
      <c r="K64" s="465"/>
      <c r="L64" s="466"/>
      <c r="M64" s="379"/>
      <c r="N64" s="467"/>
      <c r="O64" s="467"/>
      <c r="P64" s="464"/>
      <c r="Q64" s="379"/>
      <c r="R64" s="464"/>
      <c r="S64" s="379"/>
      <c r="T64" s="379"/>
      <c r="U64" s="379"/>
      <c r="V64" s="464"/>
    </row>
    <row r="65" spans="1:22" s="27" customFormat="1" ht="24.95" customHeight="1">
      <c r="A65" s="355"/>
      <c r="B65" s="366"/>
      <c r="C65" s="366"/>
      <c r="D65" s="366"/>
      <c r="E65" s="366"/>
      <c r="F65" s="366"/>
      <c r="G65" s="378"/>
      <c r="H65" s="378"/>
      <c r="I65" s="463"/>
      <c r="J65" s="464"/>
      <c r="K65" s="465"/>
      <c r="L65" s="466"/>
      <c r="M65" s="379"/>
      <c r="N65" s="467"/>
      <c r="O65" s="467"/>
      <c r="P65" s="464"/>
      <c r="Q65" s="379"/>
      <c r="R65" s="464"/>
      <c r="S65" s="379"/>
      <c r="T65" s="379"/>
      <c r="U65" s="379"/>
      <c r="V65" s="464"/>
    </row>
    <row r="66" spans="1:22" s="27" customFormat="1" ht="24.95" customHeight="1">
      <c r="A66" s="462">
        <v>10</v>
      </c>
      <c r="B66" s="554" t="s">
        <v>92</v>
      </c>
      <c r="C66" s="550"/>
      <c r="D66" s="550"/>
      <c r="E66" s="550"/>
      <c r="F66" s="551"/>
      <c r="G66" s="378" t="s">
        <v>82</v>
      </c>
      <c r="H66" s="378">
        <v>1</v>
      </c>
      <c r="I66" s="463">
        <f>SUM(I67:I71)</f>
        <v>0</v>
      </c>
      <c r="J66" s="464">
        <f t="shared" ref="J66" si="12">I66*H66</f>
        <v>0</v>
      </c>
      <c r="K66" s="465" t="s">
        <v>83</v>
      </c>
      <c r="L66" s="466">
        <f>IF(K66&lt;&gt;"",VLOOKUP(K66,'5.1.4 Exchange Rates'!$C$23:$D$37,2,FALSE),"")</f>
        <v>1</v>
      </c>
      <c r="M66" s="463">
        <f>SUM(M67:M71)</f>
        <v>0</v>
      </c>
      <c r="N66" s="467">
        <f t="shared" ref="N66" si="13">H66*M66</f>
        <v>0</v>
      </c>
      <c r="O66" s="467">
        <f t="shared" ref="O66" si="14">H66*L66*M66</f>
        <v>0</v>
      </c>
      <c r="P66" s="464">
        <f t="shared" ref="P66" si="15">O66+J66</f>
        <v>0</v>
      </c>
      <c r="Q66" s="379">
        <f t="shared" ref="Q66" si="16">P66*15%</f>
        <v>0</v>
      </c>
      <c r="R66" s="464">
        <f t="shared" ref="R66" si="17">P66+Q66</f>
        <v>0</v>
      </c>
      <c r="S66" s="379"/>
      <c r="T66" s="379"/>
      <c r="U66" s="379"/>
      <c r="V66" s="464" t="str">
        <f>IF(S66="","Fixed",VLOOKUP(S66,'5.1.2 CPA Formulae'!$B$9:$E$19,2,FALSE))</f>
        <v>Fixed</v>
      </c>
    </row>
    <row r="67" spans="1:22" s="27" customFormat="1" ht="24.95" customHeight="1">
      <c r="A67" s="462"/>
      <c r="B67" s="461"/>
      <c r="C67" s="366"/>
      <c r="D67" s="366"/>
      <c r="E67" s="366"/>
      <c r="F67" s="366"/>
      <c r="G67" s="378"/>
      <c r="H67" s="378"/>
      <c r="I67" s="463"/>
      <c r="J67" s="464"/>
      <c r="K67" s="465"/>
      <c r="L67" s="466"/>
      <c r="M67" s="379"/>
      <c r="N67" s="467"/>
      <c r="O67" s="467"/>
      <c r="P67" s="464"/>
      <c r="Q67" s="379"/>
      <c r="R67" s="464"/>
      <c r="S67" s="379"/>
      <c r="T67" s="379"/>
      <c r="U67" s="379"/>
      <c r="V67" s="464"/>
    </row>
    <row r="68" spans="1:22" s="27" customFormat="1" ht="24.95" customHeight="1">
      <c r="A68" s="462"/>
      <c r="B68" s="461"/>
      <c r="C68" s="366"/>
      <c r="D68" s="366"/>
      <c r="E68" s="366"/>
      <c r="F68" s="366"/>
      <c r="G68" s="378"/>
      <c r="H68" s="378"/>
      <c r="I68" s="463"/>
      <c r="J68" s="464"/>
      <c r="K68" s="465"/>
      <c r="L68" s="466"/>
      <c r="M68" s="379"/>
      <c r="N68" s="467"/>
      <c r="O68" s="467"/>
      <c r="P68" s="464"/>
      <c r="Q68" s="379"/>
      <c r="R68" s="464"/>
      <c r="S68" s="379"/>
      <c r="T68" s="379"/>
      <c r="U68" s="379"/>
      <c r="V68" s="464"/>
    </row>
    <row r="69" spans="1:22" s="27" customFormat="1" ht="24.95" customHeight="1">
      <c r="A69" s="462"/>
      <c r="B69" s="461"/>
      <c r="C69" s="366"/>
      <c r="D69" s="366"/>
      <c r="E69" s="366"/>
      <c r="F69" s="366"/>
      <c r="G69" s="378"/>
      <c r="H69" s="378"/>
      <c r="I69" s="463"/>
      <c r="J69" s="464"/>
      <c r="K69" s="465"/>
      <c r="L69" s="466"/>
      <c r="M69" s="379"/>
      <c r="N69" s="467"/>
      <c r="O69" s="467"/>
      <c r="P69" s="464"/>
      <c r="Q69" s="379"/>
      <c r="R69" s="464"/>
      <c r="S69" s="379"/>
      <c r="T69" s="379"/>
      <c r="U69" s="379"/>
      <c r="V69" s="464"/>
    </row>
    <row r="70" spans="1:22" s="27" customFormat="1" ht="24.95" customHeight="1">
      <c r="A70" s="462"/>
      <c r="B70" s="461"/>
      <c r="C70" s="366"/>
      <c r="D70" s="366"/>
      <c r="E70" s="366"/>
      <c r="F70" s="366"/>
      <c r="G70" s="378"/>
      <c r="H70" s="378"/>
      <c r="I70" s="463"/>
      <c r="J70" s="464"/>
      <c r="K70" s="465"/>
      <c r="L70" s="466"/>
      <c r="M70" s="379"/>
      <c r="N70" s="467"/>
      <c r="O70" s="467"/>
      <c r="P70" s="464"/>
      <c r="Q70" s="379"/>
      <c r="R70" s="464"/>
      <c r="S70" s="379"/>
      <c r="T70" s="379"/>
      <c r="U70" s="379"/>
      <c r="V70" s="464"/>
    </row>
    <row r="71" spans="1:22" s="27" customFormat="1" ht="24.95" customHeight="1" thickBot="1">
      <c r="A71" s="462"/>
      <c r="B71" s="461"/>
      <c r="C71" s="366"/>
      <c r="D71" s="366"/>
      <c r="E71" s="366"/>
      <c r="F71" s="366"/>
      <c r="G71" s="378"/>
      <c r="H71" s="378"/>
      <c r="I71" s="463"/>
      <c r="J71" s="464"/>
      <c r="K71" s="465"/>
      <c r="L71" s="466"/>
      <c r="M71" s="379"/>
      <c r="N71" s="467"/>
      <c r="O71" s="467"/>
      <c r="P71" s="464"/>
      <c r="Q71" s="379"/>
      <c r="R71" s="464"/>
      <c r="S71" s="379"/>
      <c r="T71" s="379"/>
      <c r="U71" s="379"/>
      <c r="V71" s="464"/>
    </row>
    <row r="72" spans="1:22" s="27" customFormat="1" ht="24.95" customHeight="1" thickBot="1">
      <c r="A72" s="469"/>
      <c r="B72" s="453"/>
      <c r="C72" s="453"/>
      <c r="D72" s="453"/>
      <c r="E72" s="391" t="s">
        <v>93</v>
      </c>
      <c r="F72" s="454"/>
      <c r="G72" s="386"/>
      <c r="H72" s="390">
        <v>50</v>
      </c>
      <c r="I72" s="472">
        <f>SUM(I17,I23,I29,I35,I41,I47,I53,I59,I60,I66)</f>
        <v>0</v>
      </c>
      <c r="J72" s="473">
        <f>I72*H72</f>
        <v>0</v>
      </c>
      <c r="K72" s="474" t="s">
        <v>83</v>
      </c>
      <c r="L72" s="473">
        <f>IF(K72&lt;&gt;"",VLOOKUP(K72,'5.1.4 Exchange Rates'!$C$23:$D$37,2,FALSE),"")</f>
        <v>1</v>
      </c>
      <c r="M72" s="472">
        <f>SUM(M17,M23,M29,M35,M41,M47,M53,M59,M60,M66)</f>
        <v>0</v>
      </c>
      <c r="N72" s="475">
        <f>H72*M72</f>
        <v>0</v>
      </c>
      <c r="O72" s="475">
        <f>H72*L72*M72</f>
        <v>0</v>
      </c>
      <c r="P72" s="473">
        <f>O72+J72</f>
        <v>0</v>
      </c>
      <c r="Q72" s="476">
        <f>P72*15%</f>
        <v>0</v>
      </c>
      <c r="R72" s="473">
        <f>P72+Q72</f>
        <v>0</v>
      </c>
      <c r="S72" s="476"/>
      <c r="T72" s="490"/>
      <c r="U72" s="490"/>
      <c r="V72" s="477" t="str">
        <f>IF(S72="","Fixed",VLOOKUP(S72,'5.1.2 CPA Formulae'!$B$9:$E$19,2,FALSE))</f>
        <v>Fixed</v>
      </c>
    </row>
    <row r="73" spans="1:22" s="27" customFormat="1" ht="24.95" customHeight="1">
      <c r="A73" s="382" t="s">
        <v>94</v>
      </c>
      <c r="B73" s="565" t="s">
        <v>95</v>
      </c>
      <c r="C73" s="566"/>
      <c r="D73" s="566"/>
      <c r="E73" s="566"/>
      <c r="F73" s="567"/>
      <c r="G73" s="359"/>
      <c r="H73" s="359"/>
      <c r="I73" s="366"/>
      <c r="J73" s="360"/>
      <c r="K73" s="361"/>
      <c r="L73" s="362"/>
      <c r="M73" s="357"/>
      <c r="N73" s="363"/>
      <c r="O73" s="363"/>
      <c r="P73" s="356"/>
      <c r="Q73" s="357"/>
      <c r="R73" s="360"/>
      <c r="S73" s="357"/>
      <c r="T73" s="357"/>
      <c r="U73" s="357"/>
      <c r="V73" s="356"/>
    </row>
    <row r="74" spans="1:22" s="27" customFormat="1" ht="24.95" customHeight="1">
      <c r="A74" s="355">
        <v>1</v>
      </c>
      <c r="B74" s="549" t="s">
        <v>96</v>
      </c>
      <c r="C74" s="550"/>
      <c r="D74" s="550"/>
      <c r="E74" s="550"/>
      <c r="F74" s="551"/>
      <c r="G74" s="359" t="s">
        <v>82</v>
      </c>
      <c r="H74" s="359">
        <v>1</v>
      </c>
      <c r="I74" s="366">
        <f>SUM(I75:I79)</f>
        <v>0</v>
      </c>
      <c r="J74" s="360">
        <f t="shared" si="0"/>
        <v>0</v>
      </c>
      <c r="K74" s="361" t="s">
        <v>83</v>
      </c>
      <c r="L74" s="362">
        <f>IF(K74&lt;&gt;"",VLOOKUP(K74,'5.1.4 Exchange Rates'!$C$23:$D$37,2,FALSE),"")</f>
        <v>1</v>
      </c>
      <c r="M74" s="366">
        <f>SUM(M75:M79)</f>
        <v>0</v>
      </c>
      <c r="N74" s="363">
        <f t="shared" si="3"/>
        <v>0</v>
      </c>
      <c r="O74" s="363">
        <f t="shared" si="4"/>
        <v>0</v>
      </c>
      <c r="P74" s="356">
        <f t="shared" si="5"/>
        <v>0</v>
      </c>
      <c r="Q74" s="357">
        <f t="shared" si="1"/>
        <v>0</v>
      </c>
      <c r="R74" s="360">
        <f t="shared" si="2"/>
        <v>0</v>
      </c>
      <c r="S74" s="357"/>
      <c r="T74" s="357"/>
      <c r="U74" s="357"/>
      <c r="V74" s="356" t="str">
        <f>IF(S74="","Fixed",VLOOKUP(S74,'5.1.2 CPA Formulae'!$B$9:$E$19,2,FALSE))</f>
        <v>Fixed</v>
      </c>
    </row>
    <row r="75" spans="1:22" s="27" customFormat="1" ht="24.95" customHeight="1">
      <c r="A75" s="368"/>
      <c r="B75" s="366"/>
      <c r="C75" s="366"/>
      <c r="D75" s="366"/>
      <c r="E75" s="366"/>
      <c r="F75" s="366"/>
      <c r="G75" s="359"/>
      <c r="H75" s="359"/>
      <c r="I75" s="366"/>
      <c r="J75" s="360"/>
      <c r="K75" s="361"/>
      <c r="L75" s="362"/>
      <c r="M75" s="357"/>
      <c r="N75" s="363"/>
      <c r="O75" s="363"/>
      <c r="P75" s="356"/>
      <c r="Q75" s="357"/>
      <c r="R75" s="360"/>
      <c r="S75" s="357"/>
      <c r="T75" s="357"/>
      <c r="U75" s="357"/>
      <c r="V75" s="356"/>
    </row>
    <row r="76" spans="1:22" s="27" customFormat="1" ht="24.95" customHeight="1">
      <c r="A76" s="368"/>
      <c r="B76" s="366"/>
      <c r="C76" s="366"/>
      <c r="D76" s="366"/>
      <c r="E76" s="366"/>
      <c r="F76" s="366"/>
      <c r="G76" s="359"/>
      <c r="H76" s="359"/>
      <c r="I76" s="366"/>
      <c r="J76" s="360"/>
      <c r="K76" s="361"/>
      <c r="L76" s="362"/>
      <c r="M76" s="357"/>
      <c r="N76" s="363"/>
      <c r="O76" s="363"/>
      <c r="P76" s="356"/>
      <c r="Q76" s="357"/>
      <c r="R76" s="360"/>
      <c r="S76" s="357"/>
      <c r="T76" s="357"/>
      <c r="U76" s="357"/>
      <c r="V76" s="356"/>
    </row>
    <row r="77" spans="1:22" s="27" customFormat="1" ht="24.95" customHeight="1">
      <c r="A77" s="368"/>
      <c r="B77" s="366"/>
      <c r="C77" s="366"/>
      <c r="D77" s="366"/>
      <c r="E77" s="366"/>
      <c r="F77" s="366"/>
      <c r="G77" s="359"/>
      <c r="H77" s="359"/>
      <c r="I77" s="366"/>
      <c r="J77" s="360"/>
      <c r="K77" s="361"/>
      <c r="L77" s="362"/>
      <c r="M77" s="357"/>
      <c r="N77" s="363"/>
      <c r="O77" s="363"/>
      <c r="P77" s="356"/>
      <c r="Q77" s="357"/>
      <c r="R77" s="360"/>
      <c r="S77" s="357"/>
      <c r="T77" s="357"/>
      <c r="U77" s="357"/>
      <c r="V77" s="356"/>
    </row>
    <row r="78" spans="1:22" s="27" customFormat="1" ht="24.95" customHeight="1">
      <c r="A78" s="368"/>
      <c r="B78" s="366"/>
      <c r="C78" s="366"/>
      <c r="D78" s="366"/>
      <c r="E78" s="366"/>
      <c r="F78" s="366"/>
      <c r="G78" s="359"/>
      <c r="H78" s="359"/>
      <c r="I78" s="366"/>
      <c r="J78" s="360"/>
      <c r="K78" s="361"/>
      <c r="L78" s="362"/>
      <c r="M78" s="357"/>
      <c r="N78" s="363"/>
      <c r="O78" s="363"/>
      <c r="P78" s="356"/>
      <c r="Q78" s="357"/>
      <c r="R78" s="360"/>
      <c r="S78" s="357"/>
      <c r="T78" s="357"/>
      <c r="U78" s="357"/>
      <c r="V78" s="356"/>
    </row>
    <row r="79" spans="1:22" s="27" customFormat="1" ht="24.95" customHeight="1">
      <c r="A79" s="368"/>
      <c r="B79" s="366"/>
      <c r="C79" s="366"/>
      <c r="D79" s="366"/>
      <c r="E79" s="366"/>
      <c r="F79" s="366"/>
      <c r="G79" s="359"/>
      <c r="H79" s="359"/>
      <c r="I79" s="366"/>
      <c r="J79" s="360"/>
      <c r="K79" s="361"/>
      <c r="L79" s="362"/>
      <c r="M79" s="357"/>
      <c r="N79" s="363"/>
      <c r="O79" s="363"/>
      <c r="P79" s="356"/>
      <c r="Q79" s="357"/>
      <c r="R79" s="360"/>
      <c r="S79" s="357"/>
      <c r="T79" s="357"/>
      <c r="U79" s="357"/>
      <c r="V79" s="356"/>
    </row>
    <row r="80" spans="1:22" s="27" customFormat="1" ht="24.95" customHeight="1">
      <c r="A80" s="355">
        <v>2</v>
      </c>
      <c r="B80" s="549" t="s">
        <v>97</v>
      </c>
      <c r="C80" s="550"/>
      <c r="D80" s="550"/>
      <c r="E80" s="550"/>
      <c r="F80" s="551"/>
      <c r="G80" s="359" t="s">
        <v>82</v>
      </c>
      <c r="H80" s="359">
        <v>1</v>
      </c>
      <c r="I80" s="366">
        <f>SUM(I81:I85)</f>
        <v>0</v>
      </c>
      <c r="J80" s="360">
        <f t="shared" ref="J80" si="18">I80*H80</f>
        <v>0</v>
      </c>
      <c r="K80" s="361" t="s">
        <v>83</v>
      </c>
      <c r="L80" s="362">
        <f>IF(K80&lt;&gt;"",VLOOKUP(K80,'5.1.4 Exchange Rates'!$C$23:$D$37,2,FALSE),"")</f>
        <v>1</v>
      </c>
      <c r="M80" s="366">
        <f>SUM(M81:M85)</f>
        <v>0</v>
      </c>
      <c r="N80" s="363">
        <f t="shared" ref="N80" si="19">H80*M80</f>
        <v>0</v>
      </c>
      <c r="O80" s="363">
        <f t="shared" ref="O80" si="20">H80*L80*M80</f>
        <v>0</v>
      </c>
      <c r="P80" s="356">
        <f t="shared" ref="P80" si="21">O80+J80</f>
        <v>0</v>
      </c>
      <c r="Q80" s="357">
        <f t="shared" ref="Q80" si="22">P80*15%</f>
        <v>0</v>
      </c>
      <c r="R80" s="360">
        <f t="shared" ref="R80" si="23">P80+Q80</f>
        <v>0</v>
      </c>
      <c r="S80" s="357"/>
      <c r="T80" s="357"/>
      <c r="U80" s="357"/>
      <c r="V80" s="356" t="str">
        <f>IF(S80="","Fixed",VLOOKUP(S80,'5.1.2 CPA Formulae'!$B$9:$E$19,2,FALSE))</f>
        <v>Fixed</v>
      </c>
    </row>
    <row r="81" spans="1:22" s="27" customFormat="1" ht="24.95" customHeight="1">
      <c r="A81" s="355"/>
      <c r="B81" s="366"/>
      <c r="C81" s="366"/>
      <c r="D81" s="366"/>
      <c r="E81" s="366"/>
      <c r="F81" s="366"/>
      <c r="G81" s="359"/>
      <c r="H81" s="359"/>
      <c r="I81" s="366"/>
      <c r="J81" s="360"/>
      <c r="K81" s="361"/>
      <c r="L81" s="362"/>
      <c r="M81" s="357"/>
      <c r="N81" s="363"/>
      <c r="O81" s="363"/>
      <c r="P81" s="356"/>
      <c r="Q81" s="357"/>
      <c r="R81" s="360"/>
      <c r="S81" s="357"/>
      <c r="T81" s="357"/>
      <c r="U81" s="357"/>
      <c r="V81" s="356"/>
    </row>
    <row r="82" spans="1:22" s="27" customFormat="1" ht="24.95" customHeight="1">
      <c r="A82" s="355"/>
      <c r="B82" s="366"/>
      <c r="C82" s="366"/>
      <c r="D82" s="366"/>
      <c r="E82" s="366"/>
      <c r="F82" s="366"/>
      <c r="G82" s="359"/>
      <c r="H82" s="359"/>
      <c r="I82" s="366"/>
      <c r="J82" s="360"/>
      <c r="K82" s="361"/>
      <c r="L82" s="362"/>
      <c r="M82" s="357"/>
      <c r="N82" s="363"/>
      <c r="O82" s="363"/>
      <c r="P82" s="356"/>
      <c r="Q82" s="357"/>
      <c r="R82" s="360"/>
      <c r="S82" s="357"/>
      <c r="T82" s="357"/>
      <c r="U82" s="357"/>
      <c r="V82" s="356"/>
    </row>
    <row r="83" spans="1:22" s="27" customFormat="1" ht="24.95" customHeight="1">
      <c r="A83" s="355"/>
      <c r="B83" s="366"/>
      <c r="C83" s="366"/>
      <c r="D83" s="366"/>
      <c r="E83" s="366"/>
      <c r="F83" s="366"/>
      <c r="G83" s="359"/>
      <c r="H83" s="359"/>
      <c r="I83" s="366"/>
      <c r="J83" s="360"/>
      <c r="K83" s="361"/>
      <c r="L83" s="362"/>
      <c r="M83" s="357"/>
      <c r="N83" s="363"/>
      <c r="O83" s="363"/>
      <c r="P83" s="356"/>
      <c r="Q83" s="357"/>
      <c r="R83" s="360"/>
      <c r="S83" s="357"/>
      <c r="T83" s="357"/>
      <c r="U83" s="357"/>
      <c r="V83" s="356"/>
    </row>
    <row r="84" spans="1:22" s="27" customFormat="1" ht="24.95" customHeight="1">
      <c r="A84" s="355"/>
      <c r="B84" s="366"/>
      <c r="C84" s="366"/>
      <c r="D84" s="366"/>
      <c r="E84" s="366"/>
      <c r="F84" s="366"/>
      <c r="G84" s="359"/>
      <c r="H84" s="359"/>
      <c r="I84" s="366"/>
      <c r="J84" s="360"/>
      <c r="K84" s="361"/>
      <c r="L84" s="362"/>
      <c r="M84" s="357"/>
      <c r="N84" s="363"/>
      <c r="O84" s="363"/>
      <c r="P84" s="356"/>
      <c r="Q84" s="357"/>
      <c r="R84" s="360"/>
      <c r="S84" s="357"/>
      <c r="T84" s="357"/>
      <c r="U84" s="357"/>
      <c r="V84" s="356"/>
    </row>
    <row r="85" spans="1:22" s="27" customFormat="1" ht="24.95" customHeight="1">
      <c r="A85" s="355"/>
      <c r="B85" s="366"/>
      <c r="C85" s="366"/>
      <c r="D85" s="366"/>
      <c r="E85" s="366"/>
      <c r="F85" s="366"/>
      <c r="G85" s="359"/>
      <c r="H85" s="359"/>
      <c r="I85" s="366"/>
      <c r="J85" s="360"/>
      <c r="K85" s="361"/>
      <c r="L85" s="362"/>
      <c r="M85" s="357"/>
      <c r="N85" s="363"/>
      <c r="O85" s="363"/>
      <c r="P85" s="356"/>
      <c r="Q85" s="357"/>
      <c r="R85" s="360"/>
      <c r="S85" s="357"/>
      <c r="T85" s="357"/>
      <c r="U85" s="357"/>
      <c r="V85" s="356"/>
    </row>
    <row r="86" spans="1:22" s="27" customFormat="1" ht="24.95" customHeight="1">
      <c r="A86" s="355">
        <v>3</v>
      </c>
      <c r="B86" s="549" t="s">
        <v>98</v>
      </c>
      <c r="C86" s="550"/>
      <c r="D86" s="550"/>
      <c r="E86" s="550"/>
      <c r="F86" s="551"/>
      <c r="G86" s="359" t="s">
        <v>82</v>
      </c>
      <c r="H86" s="359">
        <v>1</v>
      </c>
      <c r="I86" s="366">
        <f>SUM(I87:I91)</f>
        <v>0</v>
      </c>
      <c r="J86" s="360">
        <f t="shared" si="0"/>
        <v>0</v>
      </c>
      <c r="K86" s="361" t="s">
        <v>83</v>
      </c>
      <c r="L86" s="362">
        <f>IF(K86&lt;&gt;"",VLOOKUP(K86,'5.1.4 Exchange Rates'!$C$23:$D$37,2,FALSE),"")</f>
        <v>1</v>
      </c>
      <c r="M86" s="366">
        <f>SUM(M87:M91)</f>
        <v>0</v>
      </c>
      <c r="N86" s="363">
        <f t="shared" si="3"/>
        <v>0</v>
      </c>
      <c r="O86" s="363">
        <f t="shared" si="4"/>
        <v>0</v>
      </c>
      <c r="P86" s="356">
        <f t="shared" si="5"/>
        <v>0</v>
      </c>
      <c r="Q86" s="357">
        <f t="shared" si="1"/>
        <v>0</v>
      </c>
      <c r="R86" s="360">
        <f t="shared" si="2"/>
        <v>0</v>
      </c>
      <c r="S86" s="357"/>
      <c r="T86" s="357"/>
      <c r="U86" s="357"/>
      <c r="V86" s="356" t="str">
        <f>IF(S86="","Fixed",VLOOKUP(S86,'5.1.2 CPA Formulae'!$B$9:$E$19,2,FALSE))</f>
        <v>Fixed</v>
      </c>
    </row>
    <row r="87" spans="1:22" s="27" customFormat="1" ht="24.95" customHeight="1">
      <c r="A87" s="355"/>
      <c r="B87" s="366"/>
      <c r="C87" s="366"/>
      <c r="D87" s="366"/>
      <c r="E87" s="366"/>
      <c r="F87" s="366"/>
      <c r="G87" s="359"/>
      <c r="H87" s="359"/>
      <c r="I87" s="366"/>
      <c r="J87" s="360"/>
      <c r="K87" s="361"/>
      <c r="L87" s="362"/>
      <c r="M87" s="357"/>
      <c r="N87" s="363"/>
      <c r="O87" s="363"/>
      <c r="P87" s="356"/>
      <c r="Q87" s="357"/>
      <c r="R87" s="360"/>
      <c r="S87" s="357"/>
      <c r="T87" s="357"/>
      <c r="U87" s="357"/>
      <c r="V87" s="356"/>
    </row>
    <row r="88" spans="1:22" s="27" customFormat="1" ht="24.95" customHeight="1">
      <c r="A88" s="355"/>
      <c r="B88" s="366"/>
      <c r="C88" s="366"/>
      <c r="D88" s="366"/>
      <c r="E88" s="366"/>
      <c r="F88" s="366"/>
      <c r="G88" s="359"/>
      <c r="H88" s="359"/>
      <c r="I88" s="366"/>
      <c r="J88" s="360"/>
      <c r="K88" s="361"/>
      <c r="L88" s="362"/>
      <c r="M88" s="357"/>
      <c r="N88" s="363"/>
      <c r="O88" s="363"/>
      <c r="P88" s="356"/>
      <c r="Q88" s="357"/>
      <c r="R88" s="360"/>
      <c r="S88" s="357"/>
      <c r="T88" s="357"/>
      <c r="U88" s="357"/>
      <c r="V88" s="356"/>
    </row>
    <row r="89" spans="1:22" s="27" customFormat="1" ht="24.95" customHeight="1">
      <c r="A89" s="355"/>
      <c r="B89" s="366"/>
      <c r="C89" s="366"/>
      <c r="D89" s="366"/>
      <c r="E89" s="366"/>
      <c r="F89" s="366"/>
      <c r="G89" s="359"/>
      <c r="H89" s="359"/>
      <c r="I89" s="366"/>
      <c r="J89" s="360"/>
      <c r="K89" s="361"/>
      <c r="L89" s="362"/>
      <c r="M89" s="357"/>
      <c r="N89" s="363"/>
      <c r="O89" s="363"/>
      <c r="P89" s="356"/>
      <c r="Q89" s="357"/>
      <c r="R89" s="360"/>
      <c r="S89" s="357"/>
      <c r="T89" s="357"/>
      <c r="U89" s="357"/>
      <c r="V89" s="356"/>
    </row>
    <row r="90" spans="1:22" s="27" customFormat="1" ht="24.95" customHeight="1">
      <c r="A90" s="355"/>
      <c r="B90" s="366"/>
      <c r="C90" s="366"/>
      <c r="D90" s="366"/>
      <c r="E90" s="366"/>
      <c r="F90" s="366"/>
      <c r="G90" s="359"/>
      <c r="H90" s="359"/>
      <c r="I90" s="366"/>
      <c r="J90" s="360"/>
      <c r="K90" s="361"/>
      <c r="L90" s="362"/>
      <c r="M90" s="357"/>
      <c r="N90" s="363"/>
      <c r="O90" s="363"/>
      <c r="P90" s="356"/>
      <c r="Q90" s="357"/>
      <c r="R90" s="360"/>
      <c r="S90" s="357"/>
      <c r="T90" s="357"/>
      <c r="U90" s="357"/>
      <c r="V90" s="356"/>
    </row>
    <row r="91" spans="1:22" s="27" customFormat="1" ht="24.95" customHeight="1">
      <c r="A91" s="355"/>
      <c r="B91" s="366"/>
      <c r="C91" s="366"/>
      <c r="D91" s="366"/>
      <c r="E91" s="366"/>
      <c r="F91" s="366"/>
      <c r="G91" s="359"/>
      <c r="H91" s="359"/>
      <c r="I91" s="366"/>
      <c r="J91" s="360"/>
      <c r="K91" s="361"/>
      <c r="L91" s="362"/>
      <c r="M91" s="357"/>
      <c r="N91" s="363"/>
      <c r="O91" s="363"/>
      <c r="P91" s="356"/>
      <c r="Q91" s="357"/>
      <c r="R91" s="360"/>
      <c r="S91" s="357"/>
      <c r="T91" s="357"/>
      <c r="U91" s="357"/>
      <c r="V91" s="356"/>
    </row>
    <row r="92" spans="1:22" s="27" customFormat="1" ht="24.95" customHeight="1">
      <c r="A92" s="355">
        <v>4</v>
      </c>
      <c r="B92" s="549" t="s">
        <v>99</v>
      </c>
      <c r="C92" s="550"/>
      <c r="D92" s="550"/>
      <c r="E92" s="550"/>
      <c r="F92" s="551"/>
      <c r="G92" s="359" t="s">
        <v>82</v>
      </c>
      <c r="H92" s="359">
        <v>1</v>
      </c>
      <c r="I92" s="366">
        <f>SUM(I93:I97)</f>
        <v>0</v>
      </c>
      <c r="J92" s="360">
        <f t="shared" si="0"/>
        <v>0</v>
      </c>
      <c r="K92" s="361" t="s">
        <v>83</v>
      </c>
      <c r="L92" s="362">
        <f>IF(K92&lt;&gt;"",VLOOKUP(K92,'5.1.4 Exchange Rates'!$C$23:$D$37,2,FALSE),"")</f>
        <v>1</v>
      </c>
      <c r="M92" s="366">
        <f>SUM(M93:M97)</f>
        <v>0</v>
      </c>
      <c r="N92" s="363">
        <f t="shared" si="3"/>
        <v>0</v>
      </c>
      <c r="O92" s="363">
        <f t="shared" si="4"/>
        <v>0</v>
      </c>
      <c r="P92" s="356">
        <f t="shared" si="5"/>
        <v>0</v>
      </c>
      <c r="Q92" s="357">
        <f t="shared" si="1"/>
        <v>0</v>
      </c>
      <c r="R92" s="360">
        <f t="shared" si="2"/>
        <v>0</v>
      </c>
      <c r="S92" s="357"/>
      <c r="T92" s="357"/>
      <c r="U92" s="357"/>
      <c r="V92" s="356" t="str">
        <f>IF(S92="","Fixed",VLOOKUP(S92,'5.1.2 CPA Formulae'!$B$9:$E$19,2,FALSE))</f>
        <v>Fixed</v>
      </c>
    </row>
    <row r="93" spans="1:22" s="27" customFormat="1" ht="24.95" customHeight="1">
      <c r="A93" s="355"/>
      <c r="B93" s="366"/>
      <c r="C93" s="366"/>
      <c r="D93" s="366"/>
      <c r="E93" s="366"/>
      <c r="F93" s="366"/>
      <c r="G93" s="359"/>
      <c r="H93" s="359"/>
      <c r="I93" s="366"/>
      <c r="J93" s="360"/>
      <c r="K93" s="361"/>
      <c r="L93" s="362"/>
      <c r="M93" s="357"/>
      <c r="N93" s="363"/>
      <c r="O93" s="363"/>
      <c r="P93" s="356"/>
      <c r="Q93" s="357"/>
      <c r="R93" s="360"/>
      <c r="S93" s="357"/>
      <c r="T93" s="357"/>
      <c r="U93" s="357"/>
      <c r="V93" s="356"/>
    </row>
    <row r="94" spans="1:22" s="27" customFormat="1" ht="24.95" customHeight="1">
      <c r="A94" s="355"/>
      <c r="B94" s="366"/>
      <c r="C94" s="366"/>
      <c r="D94" s="366"/>
      <c r="E94" s="366"/>
      <c r="F94" s="366"/>
      <c r="G94" s="359"/>
      <c r="H94" s="359"/>
      <c r="I94" s="366"/>
      <c r="J94" s="360"/>
      <c r="K94" s="361"/>
      <c r="L94" s="362"/>
      <c r="M94" s="357"/>
      <c r="N94" s="363"/>
      <c r="O94" s="363"/>
      <c r="P94" s="356"/>
      <c r="Q94" s="357"/>
      <c r="R94" s="360"/>
      <c r="S94" s="357"/>
      <c r="T94" s="357"/>
      <c r="U94" s="357"/>
      <c r="V94" s="356"/>
    </row>
    <row r="95" spans="1:22" s="27" customFormat="1" ht="24.95" customHeight="1">
      <c r="A95" s="355"/>
      <c r="B95" s="366"/>
      <c r="C95" s="366"/>
      <c r="D95" s="366"/>
      <c r="E95" s="366"/>
      <c r="F95" s="366"/>
      <c r="G95" s="359"/>
      <c r="H95" s="359"/>
      <c r="I95" s="366"/>
      <c r="J95" s="360"/>
      <c r="K95" s="361"/>
      <c r="L95" s="362"/>
      <c r="M95" s="357"/>
      <c r="N95" s="363"/>
      <c r="O95" s="363"/>
      <c r="P95" s="356"/>
      <c r="Q95" s="357"/>
      <c r="R95" s="360"/>
      <c r="S95" s="357"/>
      <c r="T95" s="357"/>
      <c r="U95" s="357"/>
      <c r="V95" s="356"/>
    </row>
    <row r="96" spans="1:22" s="27" customFormat="1" ht="24.95" customHeight="1">
      <c r="A96" s="355"/>
      <c r="B96" s="366"/>
      <c r="C96" s="366"/>
      <c r="D96" s="366"/>
      <c r="E96" s="366"/>
      <c r="F96" s="366"/>
      <c r="G96" s="359"/>
      <c r="H96" s="359"/>
      <c r="I96" s="366"/>
      <c r="J96" s="360"/>
      <c r="K96" s="361"/>
      <c r="L96" s="362"/>
      <c r="M96" s="357"/>
      <c r="N96" s="363"/>
      <c r="O96" s="363"/>
      <c r="P96" s="356"/>
      <c r="Q96" s="357"/>
      <c r="R96" s="360"/>
      <c r="S96" s="357"/>
      <c r="T96" s="357"/>
      <c r="U96" s="357"/>
      <c r="V96" s="356"/>
    </row>
    <row r="97" spans="1:22" s="27" customFormat="1" ht="24.95" customHeight="1">
      <c r="A97" s="355"/>
      <c r="B97" s="366"/>
      <c r="C97" s="366"/>
      <c r="D97" s="366"/>
      <c r="E97" s="366"/>
      <c r="F97" s="366"/>
      <c r="G97" s="359"/>
      <c r="H97" s="359"/>
      <c r="I97" s="366"/>
      <c r="J97" s="360"/>
      <c r="K97" s="361"/>
      <c r="L97" s="362"/>
      <c r="M97" s="357"/>
      <c r="N97" s="363"/>
      <c r="O97" s="363"/>
      <c r="P97" s="356"/>
      <c r="Q97" s="357"/>
      <c r="R97" s="360"/>
      <c r="S97" s="357"/>
      <c r="T97" s="357"/>
      <c r="U97" s="357"/>
      <c r="V97" s="356"/>
    </row>
    <row r="98" spans="1:22" s="27" customFormat="1" ht="24.95" customHeight="1">
      <c r="A98" s="355">
        <v>5</v>
      </c>
      <c r="B98" s="549" t="s">
        <v>100</v>
      </c>
      <c r="C98" s="550"/>
      <c r="D98" s="550"/>
      <c r="E98" s="550"/>
      <c r="F98" s="551"/>
      <c r="G98" s="359" t="s">
        <v>82</v>
      </c>
      <c r="H98" s="359">
        <v>1</v>
      </c>
      <c r="I98" s="366">
        <f>SUM(I99:I103)</f>
        <v>0</v>
      </c>
      <c r="J98" s="360">
        <f t="shared" si="0"/>
        <v>0</v>
      </c>
      <c r="K98" s="361" t="s">
        <v>83</v>
      </c>
      <c r="L98" s="362">
        <f>IF(K98&lt;&gt;"",VLOOKUP(K98,'5.1.4 Exchange Rates'!$C$23:$D$37,2,FALSE),"")</f>
        <v>1</v>
      </c>
      <c r="M98" s="366">
        <f>SUM(M99:M103)</f>
        <v>0</v>
      </c>
      <c r="N98" s="363">
        <f t="shared" si="3"/>
        <v>0</v>
      </c>
      <c r="O98" s="363">
        <f t="shared" si="4"/>
        <v>0</v>
      </c>
      <c r="P98" s="356">
        <f t="shared" si="5"/>
        <v>0</v>
      </c>
      <c r="Q98" s="357">
        <f t="shared" si="1"/>
        <v>0</v>
      </c>
      <c r="R98" s="360">
        <f t="shared" si="2"/>
        <v>0</v>
      </c>
      <c r="S98" s="357"/>
      <c r="T98" s="357"/>
      <c r="U98" s="357"/>
      <c r="V98" s="356" t="str">
        <f>IF(S98="","Fixed",VLOOKUP(S98,'5.1.2 CPA Formulae'!$B$9:$E$19,2,FALSE))</f>
        <v>Fixed</v>
      </c>
    </row>
    <row r="99" spans="1:22" s="27" customFormat="1" ht="24.95" customHeight="1">
      <c r="A99" s="355"/>
      <c r="B99" s="366"/>
      <c r="C99" s="366"/>
      <c r="D99" s="366"/>
      <c r="E99" s="366"/>
      <c r="F99" s="366"/>
      <c r="G99" s="359"/>
      <c r="H99" s="359"/>
      <c r="I99" s="366"/>
      <c r="J99" s="360"/>
      <c r="K99" s="361"/>
      <c r="L99" s="362"/>
      <c r="M99" s="357"/>
      <c r="N99" s="363"/>
      <c r="O99" s="363"/>
      <c r="P99" s="356"/>
      <c r="Q99" s="357"/>
      <c r="R99" s="360"/>
      <c r="S99" s="357"/>
      <c r="T99" s="357"/>
      <c r="U99" s="357"/>
      <c r="V99" s="356"/>
    </row>
    <row r="100" spans="1:22" s="27" customFormat="1" ht="24.95" customHeight="1">
      <c r="A100" s="355"/>
      <c r="B100" s="366"/>
      <c r="C100" s="366"/>
      <c r="D100" s="366"/>
      <c r="E100" s="366"/>
      <c r="F100" s="366"/>
      <c r="G100" s="359"/>
      <c r="H100" s="359"/>
      <c r="I100" s="366"/>
      <c r="J100" s="360"/>
      <c r="K100" s="361"/>
      <c r="L100" s="362"/>
      <c r="M100" s="357"/>
      <c r="N100" s="363"/>
      <c r="O100" s="363"/>
      <c r="P100" s="356"/>
      <c r="Q100" s="357"/>
      <c r="R100" s="360"/>
      <c r="S100" s="357"/>
      <c r="T100" s="357"/>
      <c r="U100" s="357"/>
      <c r="V100" s="356"/>
    </row>
    <row r="101" spans="1:22" s="27" customFormat="1" ht="24.95" customHeight="1">
      <c r="A101" s="355"/>
      <c r="B101" s="366"/>
      <c r="C101" s="366"/>
      <c r="D101" s="366"/>
      <c r="E101" s="366"/>
      <c r="F101" s="366"/>
      <c r="G101" s="359"/>
      <c r="H101" s="359"/>
      <c r="I101" s="366"/>
      <c r="J101" s="360"/>
      <c r="K101" s="361"/>
      <c r="L101" s="362"/>
      <c r="M101" s="357"/>
      <c r="N101" s="363"/>
      <c r="O101" s="363"/>
      <c r="P101" s="356"/>
      <c r="Q101" s="357"/>
      <c r="R101" s="360"/>
      <c r="S101" s="357"/>
      <c r="T101" s="357"/>
      <c r="U101" s="357"/>
      <c r="V101" s="356"/>
    </row>
    <row r="102" spans="1:22" s="27" customFormat="1" ht="24.95" customHeight="1">
      <c r="A102" s="355"/>
      <c r="B102" s="366"/>
      <c r="C102" s="366"/>
      <c r="D102" s="366"/>
      <c r="E102" s="366"/>
      <c r="F102" s="366"/>
      <c r="G102" s="359"/>
      <c r="H102" s="359"/>
      <c r="I102" s="366"/>
      <c r="J102" s="360"/>
      <c r="K102" s="361"/>
      <c r="L102" s="362"/>
      <c r="M102" s="357"/>
      <c r="N102" s="363"/>
      <c r="O102" s="363"/>
      <c r="P102" s="356"/>
      <c r="Q102" s="357"/>
      <c r="R102" s="360"/>
      <c r="S102" s="357"/>
      <c r="T102" s="357"/>
      <c r="U102" s="357"/>
      <c r="V102" s="356"/>
    </row>
    <row r="103" spans="1:22" s="27" customFormat="1" ht="24.95" customHeight="1">
      <c r="A103" s="355"/>
      <c r="B103" s="366"/>
      <c r="C103" s="366"/>
      <c r="D103" s="366"/>
      <c r="E103" s="366"/>
      <c r="F103" s="366"/>
      <c r="G103" s="359"/>
      <c r="H103" s="359"/>
      <c r="I103" s="366"/>
      <c r="J103" s="360"/>
      <c r="K103" s="361"/>
      <c r="L103" s="362"/>
      <c r="M103" s="357"/>
      <c r="N103" s="363"/>
      <c r="O103" s="363"/>
      <c r="P103" s="356"/>
      <c r="Q103" s="357"/>
      <c r="R103" s="360"/>
      <c r="S103" s="357"/>
      <c r="T103" s="357"/>
      <c r="U103" s="357"/>
      <c r="V103" s="356"/>
    </row>
    <row r="104" spans="1:22" s="27" customFormat="1" ht="24.95" customHeight="1">
      <c r="A104" s="355">
        <v>6</v>
      </c>
      <c r="B104" s="549" t="s">
        <v>101</v>
      </c>
      <c r="C104" s="550"/>
      <c r="D104" s="550"/>
      <c r="E104" s="550"/>
      <c r="F104" s="551"/>
      <c r="G104" s="359" t="s">
        <v>82</v>
      </c>
      <c r="H104" s="359">
        <v>1</v>
      </c>
      <c r="I104" s="366">
        <f>SUM(I105:I109)</f>
        <v>0</v>
      </c>
      <c r="J104" s="360">
        <f t="shared" si="0"/>
        <v>0</v>
      </c>
      <c r="K104" s="361" t="s">
        <v>83</v>
      </c>
      <c r="L104" s="362">
        <f>IF(K104&lt;&gt;"",VLOOKUP(K104,'5.1.4 Exchange Rates'!$C$23:$D$37,2,FALSE),"")</f>
        <v>1</v>
      </c>
      <c r="M104" s="366">
        <f>SUM(M105:M109)</f>
        <v>0</v>
      </c>
      <c r="N104" s="363">
        <f t="shared" si="3"/>
        <v>0</v>
      </c>
      <c r="O104" s="363">
        <f t="shared" si="4"/>
        <v>0</v>
      </c>
      <c r="P104" s="356">
        <f t="shared" si="5"/>
        <v>0</v>
      </c>
      <c r="Q104" s="357">
        <f t="shared" si="1"/>
        <v>0</v>
      </c>
      <c r="R104" s="360">
        <f t="shared" si="2"/>
        <v>0</v>
      </c>
      <c r="S104" s="357"/>
      <c r="T104" s="357"/>
      <c r="U104" s="357"/>
      <c r="V104" s="356" t="str">
        <f>IF(S104="","Fixed",VLOOKUP(S104,'5.1.2 CPA Formulae'!$B$9:$E$19,2,FALSE))</f>
        <v>Fixed</v>
      </c>
    </row>
    <row r="105" spans="1:22" s="27" customFormat="1" ht="24.95" customHeight="1">
      <c r="A105" s="355"/>
      <c r="B105" s="366"/>
      <c r="C105" s="366"/>
      <c r="D105" s="366"/>
      <c r="E105" s="366"/>
      <c r="F105" s="366"/>
      <c r="G105" s="359"/>
      <c r="H105" s="359"/>
      <c r="I105" s="366"/>
      <c r="J105" s="360"/>
      <c r="K105" s="361"/>
      <c r="L105" s="362"/>
      <c r="M105" s="357"/>
      <c r="N105" s="363"/>
      <c r="O105" s="363"/>
      <c r="P105" s="356"/>
      <c r="Q105" s="357"/>
      <c r="R105" s="360"/>
      <c r="S105" s="357"/>
      <c r="T105" s="357"/>
      <c r="U105" s="357"/>
      <c r="V105" s="356"/>
    </row>
    <row r="106" spans="1:22" s="27" customFormat="1" ht="24.95" customHeight="1">
      <c r="A106" s="355"/>
      <c r="B106" s="366"/>
      <c r="C106" s="366"/>
      <c r="D106" s="366"/>
      <c r="E106" s="366"/>
      <c r="F106" s="366"/>
      <c r="G106" s="359"/>
      <c r="H106" s="359"/>
      <c r="I106" s="366"/>
      <c r="J106" s="360"/>
      <c r="K106" s="361"/>
      <c r="L106" s="362"/>
      <c r="M106" s="357"/>
      <c r="N106" s="363"/>
      <c r="O106" s="363"/>
      <c r="P106" s="356"/>
      <c r="Q106" s="357"/>
      <c r="R106" s="360"/>
      <c r="S106" s="357"/>
      <c r="T106" s="357"/>
      <c r="U106" s="357"/>
      <c r="V106" s="356"/>
    </row>
    <row r="107" spans="1:22" s="27" customFormat="1" ht="24.95" customHeight="1">
      <c r="A107" s="355"/>
      <c r="B107" s="366"/>
      <c r="C107" s="366"/>
      <c r="D107" s="366"/>
      <c r="E107" s="366"/>
      <c r="F107" s="366"/>
      <c r="G107" s="359"/>
      <c r="H107" s="359"/>
      <c r="I107" s="366"/>
      <c r="J107" s="360"/>
      <c r="K107" s="361"/>
      <c r="L107" s="362"/>
      <c r="M107" s="357"/>
      <c r="N107" s="363"/>
      <c r="O107" s="363"/>
      <c r="P107" s="356"/>
      <c r="Q107" s="357"/>
      <c r="R107" s="360"/>
      <c r="S107" s="357"/>
      <c r="T107" s="357"/>
      <c r="U107" s="357"/>
      <c r="V107" s="356"/>
    </row>
    <row r="108" spans="1:22" s="27" customFormat="1" ht="24.95" customHeight="1">
      <c r="A108" s="355"/>
      <c r="B108" s="366"/>
      <c r="C108" s="366"/>
      <c r="D108" s="366"/>
      <c r="E108" s="366"/>
      <c r="F108" s="366"/>
      <c r="G108" s="359"/>
      <c r="H108" s="359"/>
      <c r="I108" s="366"/>
      <c r="J108" s="360"/>
      <c r="K108" s="361"/>
      <c r="L108" s="362"/>
      <c r="M108" s="357"/>
      <c r="N108" s="363"/>
      <c r="O108" s="363"/>
      <c r="P108" s="356"/>
      <c r="Q108" s="357"/>
      <c r="R108" s="360"/>
      <c r="S108" s="357"/>
      <c r="T108" s="357"/>
      <c r="U108" s="357"/>
      <c r="V108" s="356"/>
    </row>
    <row r="109" spans="1:22" s="27" customFormat="1" ht="24.95" customHeight="1">
      <c r="A109" s="355"/>
      <c r="B109" s="366"/>
      <c r="C109" s="366"/>
      <c r="D109" s="366"/>
      <c r="E109" s="366"/>
      <c r="F109" s="366"/>
      <c r="G109" s="359"/>
      <c r="H109" s="359"/>
      <c r="I109" s="366"/>
      <c r="J109" s="360"/>
      <c r="K109" s="361"/>
      <c r="L109" s="362"/>
      <c r="M109" s="357"/>
      <c r="N109" s="363"/>
      <c r="O109" s="363"/>
      <c r="P109" s="356"/>
      <c r="Q109" s="357"/>
      <c r="R109" s="360"/>
      <c r="S109" s="357"/>
      <c r="T109" s="357"/>
      <c r="U109" s="357"/>
      <c r="V109" s="356"/>
    </row>
    <row r="110" spans="1:22" s="27" customFormat="1" ht="24.95" customHeight="1">
      <c r="A110" s="355">
        <v>7</v>
      </c>
      <c r="B110" s="549" t="s">
        <v>102</v>
      </c>
      <c r="C110" s="550"/>
      <c r="D110" s="550"/>
      <c r="E110" s="550"/>
      <c r="F110" s="551"/>
      <c r="G110" s="359" t="s">
        <v>82</v>
      </c>
      <c r="H110" s="359">
        <v>2</v>
      </c>
      <c r="I110" s="366">
        <f>SUM(I111:I115)</f>
        <v>0</v>
      </c>
      <c r="J110" s="360">
        <f t="shared" si="0"/>
        <v>0</v>
      </c>
      <c r="K110" s="361" t="s">
        <v>83</v>
      </c>
      <c r="L110" s="362">
        <f>IF(K110&lt;&gt;"",VLOOKUP(K110,'5.1.4 Exchange Rates'!$C$23:$D$37,2,FALSE),"")</f>
        <v>1</v>
      </c>
      <c r="M110" s="366">
        <f>SUM(M111:M115)</f>
        <v>0</v>
      </c>
      <c r="N110" s="363">
        <f t="shared" si="3"/>
        <v>0</v>
      </c>
      <c r="O110" s="363">
        <f t="shared" si="4"/>
        <v>0</v>
      </c>
      <c r="P110" s="356">
        <f t="shared" si="5"/>
        <v>0</v>
      </c>
      <c r="Q110" s="357">
        <f t="shared" si="1"/>
        <v>0</v>
      </c>
      <c r="R110" s="360">
        <f t="shared" si="2"/>
        <v>0</v>
      </c>
      <c r="S110" s="357"/>
      <c r="T110" s="357"/>
      <c r="U110" s="357"/>
      <c r="V110" s="356" t="str">
        <f>IF(S110="","Fixed",VLOOKUP(S110,'5.1.2 CPA Formulae'!$B$9:$E$19,2,FALSE))</f>
        <v>Fixed</v>
      </c>
    </row>
    <row r="111" spans="1:22" s="27" customFormat="1" ht="24.95" customHeight="1">
      <c r="A111" s="355"/>
      <c r="B111" s="366"/>
      <c r="C111" s="366"/>
      <c r="D111" s="366"/>
      <c r="E111" s="366"/>
      <c r="F111" s="366"/>
      <c r="G111" s="359"/>
      <c r="H111" s="359"/>
      <c r="I111" s="366"/>
      <c r="J111" s="360"/>
      <c r="K111" s="361"/>
      <c r="L111" s="362"/>
      <c r="M111" s="357"/>
      <c r="N111" s="363"/>
      <c r="O111" s="363"/>
      <c r="P111" s="356"/>
      <c r="Q111" s="357"/>
      <c r="R111" s="360"/>
      <c r="S111" s="357"/>
      <c r="T111" s="357"/>
      <c r="U111" s="357"/>
      <c r="V111" s="356"/>
    </row>
    <row r="112" spans="1:22" s="27" customFormat="1" ht="24.95" customHeight="1">
      <c r="A112" s="355"/>
      <c r="B112" s="366"/>
      <c r="C112" s="366"/>
      <c r="D112" s="366"/>
      <c r="E112" s="366"/>
      <c r="F112" s="366"/>
      <c r="G112" s="359"/>
      <c r="H112" s="359"/>
      <c r="I112" s="366"/>
      <c r="J112" s="360"/>
      <c r="K112" s="361"/>
      <c r="L112" s="362"/>
      <c r="M112" s="357"/>
      <c r="N112" s="363"/>
      <c r="O112" s="363"/>
      <c r="P112" s="356"/>
      <c r="Q112" s="357"/>
      <c r="R112" s="360"/>
      <c r="S112" s="357"/>
      <c r="T112" s="357"/>
      <c r="U112" s="357"/>
      <c r="V112" s="356"/>
    </row>
    <row r="113" spans="1:22" s="27" customFormat="1" ht="24.95" customHeight="1">
      <c r="A113" s="355"/>
      <c r="B113" s="366"/>
      <c r="C113" s="366"/>
      <c r="D113" s="366"/>
      <c r="E113" s="366"/>
      <c r="F113" s="366"/>
      <c r="G113" s="359"/>
      <c r="H113" s="359"/>
      <c r="I113" s="366"/>
      <c r="J113" s="360"/>
      <c r="K113" s="361"/>
      <c r="L113" s="362"/>
      <c r="M113" s="357"/>
      <c r="N113" s="363"/>
      <c r="O113" s="363"/>
      <c r="P113" s="356"/>
      <c r="Q113" s="357"/>
      <c r="R113" s="360"/>
      <c r="S113" s="357"/>
      <c r="T113" s="357"/>
      <c r="U113" s="357"/>
      <c r="V113" s="356"/>
    </row>
    <row r="114" spans="1:22" s="27" customFormat="1" ht="24.95" customHeight="1">
      <c r="A114" s="355"/>
      <c r="B114" s="366"/>
      <c r="C114" s="366"/>
      <c r="D114" s="366"/>
      <c r="E114" s="366"/>
      <c r="F114" s="366"/>
      <c r="G114" s="359"/>
      <c r="H114" s="359"/>
      <c r="I114" s="366"/>
      <c r="J114" s="360"/>
      <c r="K114" s="361"/>
      <c r="L114" s="362"/>
      <c r="M114" s="357"/>
      <c r="N114" s="363"/>
      <c r="O114" s="363"/>
      <c r="P114" s="356"/>
      <c r="Q114" s="357"/>
      <c r="R114" s="360"/>
      <c r="S114" s="357"/>
      <c r="T114" s="357"/>
      <c r="U114" s="357"/>
      <c r="V114" s="356"/>
    </row>
    <row r="115" spans="1:22" s="27" customFormat="1" ht="24.95" customHeight="1">
      <c r="A115" s="355"/>
      <c r="B115" s="366"/>
      <c r="C115" s="366"/>
      <c r="D115" s="366"/>
      <c r="E115" s="366"/>
      <c r="F115" s="366"/>
      <c r="G115" s="359"/>
      <c r="H115" s="359"/>
      <c r="I115" s="366"/>
      <c r="J115" s="360"/>
      <c r="K115" s="361"/>
      <c r="L115" s="362"/>
      <c r="M115" s="357"/>
      <c r="N115" s="363"/>
      <c r="O115" s="363"/>
      <c r="P115" s="356"/>
      <c r="Q115" s="357"/>
      <c r="R115" s="360"/>
      <c r="S115" s="357"/>
      <c r="T115" s="357"/>
      <c r="U115" s="357"/>
      <c r="V115" s="356"/>
    </row>
    <row r="116" spans="1:22" s="27" customFormat="1" ht="24.95" customHeight="1">
      <c r="A116" s="355">
        <v>8</v>
      </c>
      <c r="B116" s="549" t="s">
        <v>103</v>
      </c>
      <c r="C116" s="550"/>
      <c r="D116" s="550"/>
      <c r="E116" s="550"/>
      <c r="F116" s="551"/>
      <c r="G116" s="359" t="s">
        <v>82</v>
      </c>
      <c r="H116" s="359">
        <v>1</v>
      </c>
      <c r="I116" s="366">
        <f>SUM(I117:I121)</f>
        <v>0</v>
      </c>
      <c r="J116" s="360">
        <f t="shared" si="0"/>
        <v>0</v>
      </c>
      <c r="K116" s="361" t="s">
        <v>83</v>
      </c>
      <c r="L116" s="362">
        <f>IF(K116&lt;&gt;"",VLOOKUP(K116,'5.1.4 Exchange Rates'!$C$23:$D$37,2,FALSE),"")</f>
        <v>1</v>
      </c>
      <c r="M116" s="366">
        <f>SUM(M117:M121)</f>
        <v>0</v>
      </c>
      <c r="N116" s="363">
        <f t="shared" si="3"/>
        <v>0</v>
      </c>
      <c r="O116" s="363">
        <f t="shared" si="4"/>
        <v>0</v>
      </c>
      <c r="P116" s="356">
        <f t="shared" si="5"/>
        <v>0</v>
      </c>
      <c r="Q116" s="357">
        <f t="shared" si="1"/>
        <v>0</v>
      </c>
      <c r="R116" s="360">
        <f t="shared" si="2"/>
        <v>0</v>
      </c>
      <c r="S116" s="357"/>
      <c r="T116" s="357"/>
      <c r="U116" s="357"/>
      <c r="V116" s="356" t="str">
        <f>IF(S116="","Fixed",VLOOKUP(S116,'5.1.2 CPA Formulae'!$B$9:$E$19,2,FALSE))</f>
        <v>Fixed</v>
      </c>
    </row>
    <row r="117" spans="1:22" s="27" customFormat="1" ht="24.95" customHeight="1">
      <c r="A117" s="355"/>
      <c r="B117" s="366"/>
      <c r="C117" s="366"/>
      <c r="D117" s="366"/>
      <c r="E117" s="366"/>
      <c r="F117" s="366"/>
      <c r="G117" s="359"/>
      <c r="H117" s="359"/>
      <c r="I117" s="366"/>
      <c r="J117" s="360"/>
      <c r="K117" s="361"/>
      <c r="L117" s="362"/>
      <c r="M117" s="357"/>
      <c r="N117" s="363"/>
      <c r="O117" s="363"/>
      <c r="P117" s="356"/>
      <c r="Q117" s="357"/>
      <c r="R117" s="360"/>
      <c r="S117" s="357"/>
      <c r="T117" s="357"/>
      <c r="U117" s="357"/>
      <c r="V117" s="356"/>
    </row>
    <row r="118" spans="1:22" s="27" customFormat="1" ht="24.95" customHeight="1">
      <c r="A118" s="355"/>
      <c r="B118" s="366"/>
      <c r="C118" s="366"/>
      <c r="D118" s="366"/>
      <c r="E118" s="366"/>
      <c r="F118" s="366"/>
      <c r="G118" s="359"/>
      <c r="H118" s="359"/>
      <c r="I118" s="366"/>
      <c r="J118" s="360"/>
      <c r="K118" s="361"/>
      <c r="L118" s="362"/>
      <c r="M118" s="357"/>
      <c r="N118" s="363"/>
      <c r="O118" s="363"/>
      <c r="P118" s="356"/>
      <c r="Q118" s="357"/>
      <c r="R118" s="360"/>
      <c r="S118" s="357"/>
      <c r="T118" s="357"/>
      <c r="U118" s="357"/>
      <c r="V118" s="356"/>
    </row>
    <row r="119" spans="1:22" s="27" customFormat="1" ht="24.95" customHeight="1">
      <c r="A119" s="355"/>
      <c r="B119" s="366"/>
      <c r="C119" s="366"/>
      <c r="D119" s="366"/>
      <c r="E119" s="366"/>
      <c r="F119" s="366"/>
      <c r="G119" s="359"/>
      <c r="H119" s="359"/>
      <c r="I119" s="366"/>
      <c r="J119" s="360"/>
      <c r="K119" s="361"/>
      <c r="L119" s="362"/>
      <c r="M119" s="357"/>
      <c r="N119" s="363"/>
      <c r="O119" s="363"/>
      <c r="P119" s="356"/>
      <c r="Q119" s="357"/>
      <c r="R119" s="360"/>
      <c r="S119" s="357"/>
      <c r="T119" s="357"/>
      <c r="U119" s="357"/>
      <c r="V119" s="356"/>
    </row>
    <row r="120" spans="1:22" s="27" customFormat="1" ht="24.95" customHeight="1">
      <c r="A120" s="355"/>
      <c r="B120" s="366"/>
      <c r="C120" s="366"/>
      <c r="D120" s="366"/>
      <c r="E120" s="366"/>
      <c r="F120" s="366"/>
      <c r="G120" s="359"/>
      <c r="H120" s="359"/>
      <c r="I120" s="366"/>
      <c r="J120" s="360"/>
      <c r="K120" s="361"/>
      <c r="L120" s="362"/>
      <c r="M120" s="357"/>
      <c r="N120" s="363"/>
      <c r="O120" s="363"/>
      <c r="P120" s="356"/>
      <c r="Q120" s="357"/>
      <c r="R120" s="360"/>
      <c r="S120" s="357"/>
      <c r="T120" s="357"/>
      <c r="U120" s="357"/>
      <c r="V120" s="356"/>
    </row>
    <row r="121" spans="1:22" s="27" customFormat="1" ht="24.95" customHeight="1">
      <c r="A121" s="355"/>
      <c r="B121" s="366"/>
      <c r="C121" s="366"/>
      <c r="D121" s="366"/>
      <c r="E121" s="366"/>
      <c r="F121" s="366"/>
      <c r="G121" s="359"/>
      <c r="H121" s="359"/>
      <c r="I121" s="366"/>
      <c r="J121" s="360"/>
      <c r="K121" s="361"/>
      <c r="L121" s="362"/>
      <c r="M121" s="357"/>
      <c r="N121" s="363"/>
      <c r="O121" s="363"/>
      <c r="P121" s="356"/>
      <c r="Q121" s="357"/>
      <c r="R121" s="360"/>
      <c r="S121" s="357"/>
      <c r="T121" s="357"/>
      <c r="U121" s="357"/>
      <c r="V121" s="356"/>
    </row>
    <row r="122" spans="1:22" s="27" customFormat="1" ht="24.95" customHeight="1">
      <c r="A122" s="355">
        <v>9</v>
      </c>
      <c r="B122" s="562" t="s">
        <v>104</v>
      </c>
      <c r="C122" s="563"/>
      <c r="D122" s="563"/>
      <c r="E122" s="563"/>
      <c r="F122" s="564"/>
      <c r="G122" s="359"/>
      <c r="H122" s="359"/>
      <c r="I122" s="366"/>
      <c r="J122" s="360"/>
      <c r="K122" s="361"/>
      <c r="L122" s="362"/>
      <c r="M122" s="357"/>
      <c r="N122" s="363"/>
      <c r="O122" s="363"/>
      <c r="P122" s="356"/>
      <c r="Q122" s="357"/>
      <c r="R122" s="360"/>
      <c r="S122" s="357"/>
      <c r="T122" s="357"/>
      <c r="U122" s="357"/>
      <c r="V122" s="356"/>
    </row>
    <row r="123" spans="1:22" s="27" customFormat="1" ht="24.95" customHeight="1">
      <c r="A123" s="355">
        <v>9.1</v>
      </c>
      <c r="B123" s="549" t="s">
        <v>105</v>
      </c>
      <c r="C123" s="555"/>
      <c r="D123" s="555"/>
      <c r="E123" s="555"/>
      <c r="F123" s="556"/>
      <c r="G123" s="359" t="s">
        <v>82</v>
      </c>
      <c r="H123" s="359">
        <v>1</v>
      </c>
      <c r="I123" s="366">
        <f>SUM(I124:I128)</f>
        <v>0</v>
      </c>
      <c r="J123" s="360">
        <f t="shared" ref="J123" si="24">I123*H123</f>
        <v>0</v>
      </c>
      <c r="K123" s="361" t="s">
        <v>83</v>
      </c>
      <c r="L123" s="362">
        <f>IF(K123&lt;&gt;"",VLOOKUP(K123,'5.1.4 Exchange Rates'!$C$23:$D$37,2,FALSE),"")</f>
        <v>1</v>
      </c>
      <c r="M123" s="366">
        <f>SUM(M124:M128)</f>
        <v>0</v>
      </c>
      <c r="N123" s="363">
        <f t="shared" ref="N123" si="25">H123*M123</f>
        <v>0</v>
      </c>
      <c r="O123" s="363">
        <f t="shared" ref="O123" si="26">H123*L123*M123</f>
        <v>0</v>
      </c>
      <c r="P123" s="356">
        <f t="shared" ref="P123" si="27">O123+J123</f>
        <v>0</v>
      </c>
      <c r="Q123" s="357">
        <f t="shared" ref="Q123" si="28">P123*15%</f>
        <v>0</v>
      </c>
      <c r="R123" s="360">
        <f t="shared" ref="R123" si="29">P123+Q123</f>
        <v>0</v>
      </c>
      <c r="S123" s="357"/>
      <c r="T123" s="357"/>
      <c r="U123" s="357"/>
      <c r="V123" s="356" t="str">
        <f>IF(S123="","Fixed",VLOOKUP(S123,'5.1.2 CPA Formulae'!$B$9:$E$19,2,FALSE))</f>
        <v>Fixed</v>
      </c>
    </row>
    <row r="124" spans="1:22" s="27" customFormat="1" ht="24.95" customHeight="1">
      <c r="A124" s="355"/>
      <c r="B124" s="366"/>
      <c r="C124" s="366"/>
      <c r="D124" s="366"/>
      <c r="E124" s="366"/>
      <c r="F124" s="366"/>
      <c r="G124" s="359"/>
      <c r="H124" s="359"/>
      <c r="I124" s="366"/>
      <c r="J124" s="360"/>
      <c r="K124" s="361"/>
      <c r="L124" s="362"/>
      <c r="M124" s="357"/>
      <c r="N124" s="363"/>
      <c r="O124" s="363"/>
      <c r="P124" s="356"/>
      <c r="Q124" s="357"/>
      <c r="R124" s="360"/>
      <c r="S124" s="357"/>
      <c r="T124" s="357"/>
      <c r="U124" s="357"/>
      <c r="V124" s="356"/>
    </row>
    <row r="125" spans="1:22" s="27" customFormat="1" ht="24.95" customHeight="1">
      <c r="A125" s="355"/>
      <c r="B125" s="366"/>
      <c r="C125" s="366"/>
      <c r="D125" s="366"/>
      <c r="E125" s="366"/>
      <c r="F125" s="366"/>
      <c r="G125" s="359"/>
      <c r="H125" s="359"/>
      <c r="I125" s="366"/>
      <c r="J125" s="360"/>
      <c r="K125" s="361"/>
      <c r="L125" s="362"/>
      <c r="M125" s="357"/>
      <c r="N125" s="363"/>
      <c r="O125" s="363"/>
      <c r="P125" s="356"/>
      <c r="Q125" s="357"/>
      <c r="R125" s="360"/>
      <c r="S125" s="357"/>
      <c r="T125" s="357"/>
      <c r="U125" s="357"/>
      <c r="V125" s="356"/>
    </row>
    <row r="126" spans="1:22" s="27" customFormat="1" ht="24.95" customHeight="1">
      <c r="A126" s="355"/>
      <c r="B126" s="366"/>
      <c r="C126" s="366"/>
      <c r="D126" s="366"/>
      <c r="E126" s="366"/>
      <c r="F126" s="366"/>
      <c r="G126" s="359"/>
      <c r="H126" s="359"/>
      <c r="I126" s="366"/>
      <c r="J126" s="360"/>
      <c r="K126" s="361"/>
      <c r="L126" s="362"/>
      <c r="M126" s="357"/>
      <c r="N126" s="363"/>
      <c r="O126" s="363"/>
      <c r="P126" s="356"/>
      <c r="Q126" s="357"/>
      <c r="R126" s="360"/>
      <c r="S126" s="357"/>
      <c r="T126" s="357"/>
      <c r="U126" s="357"/>
      <c r="V126" s="356"/>
    </row>
    <row r="127" spans="1:22" s="27" customFormat="1" ht="24.95" customHeight="1">
      <c r="A127" s="355"/>
      <c r="B127" s="366"/>
      <c r="C127" s="366"/>
      <c r="D127" s="366"/>
      <c r="E127" s="366"/>
      <c r="F127" s="366"/>
      <c r="G127" s="359"/>
      <c r="H127" s="359"/>
      <c r="I127" s="366"/>
      <c r="J127" s="360"/>
      <c r="K127" s="361"/>
      <c r="L127" s="362"/>
      <c r="M127" s="357"/>
      <c r="N127" s="363"/>
      <c r="O127" s="363"/>
      <c r="P127" s="356"/>
      <c r="Q127" s="357"/>
      <c r="R127" s="360"/>
      <c r="S127" s="357"/>
      <c r="T127" s="357"/>
      <c r="U127" s="357"/>
      <c r="V127" s="356"/>
    </row>
    <row r="128" spans="1:22" s="27" customFormat="1" ht="24.95" customHeight="1">
      <c r="A128" s="355"/>
      <c r="B128" s="366"/>
      <c r="C128" s="366"/>
      <c r="D128" s="366"/>
      <c r="E128" s="366"/>
      <c r="F128" s="366"/>
      <c r="G128" s="359"/>
      <c r="H128" s="359"/>
      <c r="I128" s="366"/>
      <c r="J128" s="360"/>
      <c r="K128" s="361"/>
      <c r="L128" s="362"/>
      <c r="M128" s="357"/>
      <c r="N128" s="363"/>
      <c r="O128" s="363"/>
      <c r="P128" s="356"/>
      <c r="Q128" s="357"/>
      <c r="R128" s="360"/>
      <c r="S128" s="357"/>
      <c r="T128" s="357"/>
      <c r="U128" s="357"/>
      <c r="V128" s="356"/>
    </row>
    <row r="129" spans="1:22" s="27" customFormat="1" ht="24.95" customHeight="1">
      <c r="A129" s="355">
        <v>9.1999999999999993</v>
      </c>
      <c r="B129" s="549" t="s">
        <v>106</v>
      </c>
      <c r="C129" s="555"/>
      <c r="D129" s="555"/>
      <c r="E129" s="555"/>
      <c r="F129" s="556"/>
      <c r="G129" s="359" t="s">
        <v>82</v>
      </c>
      <c r="H129" s="359">
        <v>1</v>
      </c>
      <c r="I129" s="366">
        <f>SUM(I130:I134)</f>
        <v>0</v>
      </c>
      <c r="J129" s="360">
        <f t="shared" ref="J129" si="30">I129*H129</f>
        <v>0</v>
      </c>
      <c r="K129" s="361" t="s">
        <v>83</v>
      </c>
      <c r="L129" s="362">
        <f>IF(K129&lt;&gt;"",VLOOKUP(K129,'5.1.4 Exchange Rates'!$C$23:$D$37,2,FALSE),"")</f>
        <v>1</v>
      </c>
      <c r="M129" s="366">
        <f>SUM(M130:M134)</f>
        <v>0</v>
      </c>
      <c r="N129" s="363">
        <f t="shared" ref="N129" si="31">H129*M129</f>
        <v>0</v>
      </c>
      <c r="O129" s="363">
        <f t="shared" ref="O129" si="32">H129*L129*M129</f>
        <v>0</v>
      </c>
      <c r="P129" s="356">
        <f t="shared" ref="P129" si="33">O129+J129</f>
        <v>0</v>
      </c>
      <c r="Q129" s="357">
        <f t="shared" ref="Q129" si="34">P129*15%</f>
        <v>0</v>
      </c>
      <c r="R129" s="360">
        <f t="shared" ref="R129" si="35">P129+Q129</f>
        <v>0</v>
      </c>
      <c r="S129" s="357"/>
      <c r="T129" s="357"/>
      <c r="U129" s="357"/>
      <c r="V129" s="356" t="str">
        <f>IF(S129="","Fixed",VLOOKUP(S129,'5.1.2 CPA Formulae'!$B$9:$E$19,2,FALSE))</f>
        <v>Fixed</v>
      </c>
    </row>
    <row r="130" spans="1:22" s="27" customFormat="1" ht="24.95" customHeight="1">
      <c r="A130" s="355"/>
      <c r="B130" s="479"/>
      <c r="C130" s="366"/>
      <c r="D130" s="366"/>
      <c r="E130" s="366"/>
      <c r="F130" s="366"/>
      <c r="G130" s="359"/>
      <c r="H130" s="359"/>
      <c r="I130" s="366"/>
      <c r="J130" s="360"/>
      <c r="K130" s="361"/>
      <c r="L130" s="362"/>
      <c r="M130" s="357"/>
      <c r="N130" s="363"/>
      <c r="O130" s="363"/>
      <c r="P130" s="356"/>
      <c r="Q130" s="357"/>
      <c r="R130" s="360"/>
      <c r="S130" s="357"/>
      <c r="T130" s="357"/>
      <c r="U130" s="357"/>
      <c r="V130" s="356"/>
    </row>
    <row r="131" spans="1:22" s="27" customFormat="1" ht="24.95" customHeight="1">
      <c r="A131" s="355"/>
      <c r="B131" s="479"/>
      <c r="C131" s="366"/>
      <c r="D131" s="366"/>
      <c r="E131" s="366"/>
      <c r="F131" s="366"/>
      <c r="G131" s="359"/>
      <c r="H131" s="359"/>
      <c r="I131" s="366"/>
      <c r="J131" s="360"/>
      <c r="K131" s="361"/>
      <c r="L131" s="362"/>
      <c r="M131" s="357"/>
      <c r="N131" s="363"/>
      <c r="O131" s="363"/>
      <c r="P131" s="356"/>
      <c r="Q131" s="357"/>
      <c r="R131" s="360"/>
      <c r="S131" s="357"/>
      <c r="T131" s="357"/>
      <c r="U131" s="357"/>
      <c r="V131" s="356"/>
    </row>
    <row r="132" spans="1:22" s="27" customFormat="1" ht="24.95" customHeight="1">
      <c r="A132" s="355"/>
      <c r="B132" s="479"/>
      <c r="C132" s="366"/>
      <c r="D132" s="366"/>
      <c r="E132" s="366"/>
      <c r="F132" s="366"/>
      <c r="G132" s="359"/>
      <c r="H132" s="359"/>
      <c r="I132" s="366"/>
      <c r="J132" s="360"/>
      <c r="K132" s="361"/>
      <c r="L132" s="362"/>
      <c r="M132" s="357"/>
      <c r="N132" s="363"/>
      <c r="O132" s="363"/>
      <c r="P132" s="356"/>
      <c r="Q132" s="357"/>
      <c r="R132" s="360"/>
      <c r="S132" s="357"/>
      <c r="T132" s="357"/>
      <c r="U132" s="357"/>
      <c r="V132" s="356"/>
    </row>
    <row r="133" spans="1:22" s="27" customFormat="1" ht="24.95" customHeight="1">
      <c r="A133" s="355"/>
      <c r="B133" s="479"/>
      <c r="C133" s="366"/>
      <c r="D133" s="366"/>
      <c r="E133" s="366"/>
      <c r="F133" s="366"/>
      <c r="G133" s="359"/>
      <c r="H133" s="359"/>
      <c r="I133" s="366"/>
      <c r="J133" s="360"/>
      <c r="K133" s="361"/>
      <c r="L133" s="362"/>
      <c r="M133" s="357"/>
      <c r="N133" s="363"/>
      <c r="O133" s="363"/>
      <c r="P133" s="356"/>
      <c r="Q133" s="357"/>
      <c r="R133" s="360"/>
      <c r="S133" s="357"/>
      <c r="T133" s="357"/>
      <c r="U133" s="357"/>
      <c r="V133" s="356"/>
    </row>
    <row r="134" spans="1:22" s="27" customFormat="1" ht="24.95" customHeight="1">
      <c r="A134" s="355"/>
      <c r="B134" s="479"/>
      <c r="C134" s="366"/>
      <c r="D134" s="366"/>
      <c r="E134" s="366"/>
      <c r="F134" s="366"/>
      <c r="G134" s="359"/>
      <c r="H134" s="359"/>
      <c r="I134" s="366"/>
      <c r="J134" s="360"/>
      <c r="K134" s="361"/>
      <c r="L134" s="362"/>
      <c r="M134" s="357"/>
      <c r="N134" s="363"/>
      <c r="O134" s="363"/>
      <c r="P134" s="356"/>
      <c r="Q134" s="357"/>
      <c r="R134" s="360"/>
      <c r="S134" s="357"/>
      <c r="T134" s="357"/>
      <c r="U134" s="357"/>
      <c r="V134" s="356"/>
    </row>
    <row r="135" spans="1:22" s="27" customFormat="1" ht="24.95" customHeight="1">
      <c r="A135" s="355">
        <v>10</v>
      </c>
      <c r="B135" s="562" t="s">
        <v>107</v>
      </c>
      <c r="C135" s="563"/>
      <c r="D135" s="563"/>
      <c r="E135" s="563"/>
      <c r="F135" s="564"/>
      <c r="G135" s="359"/>
      <c r="H135" s="359"/>
      <c r="I135" s="366"/>
      <c r="J135" s="360"/>
      <c r="K135" s="361"/>
      <c r="L135" s="362"/>
      <c r="M135" s="366"/>
      <c r="N135" s="363"/>
      <c r="O135" s="363"/>
      <c r="P135" s="356"/>
      <c r="Q135" s="357"/>
      <c r="R135" s="360"/>
      <c r="S135" s="357"/>
      <c r="T135" s="357"/>
      <c r="U135" s="357"/>
      <c r="V135" s="356"/>
    </row>
    <row r="136" spans="1:22" s="27" customFormat="1" ht="24.95" customHeight="1">
      <c r="A136" s="355">
        <v>10.1</v>
      </c>
      <c r="B136" s="549" t="s">
        <v>108</v>
      </c>
      <c r="C136" s="555"/>
      <c r="D136" s="555"/>
      <c r="E136" s="555"/>
      <c r="F136" s="556"/>
      <c r="G136" s="359" t="s">
        <v>82</v>
      </c>
      <c r="H136" s="359">
        <v>1</v>
      </c>
      <c r="I136" s="366">
        <f>SUM(I137:I141)</f>
        <v>0</v>
      </c>
      <c r="J136" s="360">
        <f t="shared" ref="J136" si="36">I136*H136</f>
        <v>0</v>
      </c>
      <c r="K136" s="361" t="s">
        <v>83</v>
      </c>
      <c r="L136" s="362">
        <f>IF(K136&lt;&gt;"",VLOOKUP(K136,'5.1.4 Exchange Rates'!$C$23:$D$37,2,FALSE),"")</f>
        <v>1</v>
      </c>
      <c r="M136" s="366">
        <f>SUM(M137:M141)</f>
        <v>0</v>
      </c>
      <c r="N136" s="363">
        <f t="shared" ref="N136" si="37">H136*M136</f>
        <v>0</v>
      </c>
      <c r="O136" s="363">
        <f t="shared" ref="O136" si="38">H136*L136*M136</f>
        <v>0</v>
      </c>
      <c r="P136" s="356">
        <f t="shared" ref="P136" si="39">O136+J136</f>
        <v>0</v>
      </c>
      <c r="Q136" s="357">
        <f t="shared" ref="Q136" si="40">P136*15%</f>
        <v>0</v>
      </c>
      <c r="R136" s="360">
        <f t="shared" ref="R136" si="41">P136+Q136</f>
        <v>0</v>
      </c>
      <c r="S136" s="357"/>
      <c r="T136" s="357"/>
      <c r="U136" s="357"/>
      <c r="V136" s="356" t="str">
        <f>IF(S136="","Fixed",VLOOKUP(S136,'5.1.2 CPA Formulae'!$B$9:$E$19,2,FALSE))</f>
        <v>Fixed</v>
      </c>
    </row>
    <row r="137" spans="1:22" s="27" customFormat="1" ht="24.95" customHeight="1">
      <c r="A137" s="355"/>
      <c r="B137" s="366"/>
      <c r="C137" s="366"/>
      <c r="D137" s="366"/>
      <c r="E137" s="366"/>
      <c r="F137" s="366"/>
      <c r="G137" s="359"/>
      <c r="H137" s="359"/>
      <c r="I137" s="366"/>
      <c r="J137" s="360"/>
      <c r="K137" s="361"/>
      <c r="L137" s="362"/>
      <c r="M137" s="357"/>
      <c r="N137" s="363"/>
      <c r="O137" s="363"/>
      <c r="P137" s="356"/>
      <c r="Q137" s="357"/>
      <c r="R137" s="360"/>
      <c r="S137" s="357"/>
      <c r="T137" s="357"/>
      <c r="U137" s="357"/>
      <c r="V137" s="356"/>
    </row>
    <row r="138" spans="1:22" s="27" customFormat="1" ht="24.95" customHeight="1">
      <c r="A138" s="355"/>
      <c r="B138" s="366"/>
      <c r="C138" s="366"/>
      <c r="D138" s="366"/>
      <c r="E138" s="366"/>
      <c r="F138" s="366"/>
      <c r="G138" s="359"/>
      <c r="H138" s="359"/>
      <c r="I138" s="366"/>
      <c r="J138" s="360"/>
      <c r="K138" s="361"/>
      <c r="L138" s="362"/>
      <c r="M138" s="357"/>
      <c r="N138" s="363"/>
      <c r="O138" s="363"/>
      <c r="P138" s="356"/>
      <c r="Q138" s="357"/>
      <c r="R138" s="360"/>
      <c r="S138" s="357"/>
      <c r="T138" s="357"/>
      <c r="U138" s="357"/>
      <c r="V138" s="356"/>
    </row>
    <row r="139" spans="1:22" s="27" customFormat="1" ht="24.95" customHeight="1">
      <c r="A139" s="355"/>
      <c r="B139" s="366"/>
      <c r="C139" s="366"/>
      <c r="D139" s="366"/>
      <c r="E139" s="366"/>
      <c r="F139" s="366"/>
      <c r="G139" s="359"/>
      <c r="H139" s="359"/>
      <c r="I139" s="366"/>
      <c r="J139" s="360"/>
      <c r="K139" s="361"/>
      <c r="L139" s="362"/>
      <c r="M139" s="357"/>
      <c r="N139" s="363"/>
      <c r="O139" s="363"/>
      <c r="P139" s="356"/>
      <c r="Q139" s="357"/>
      <c r="R139" s="360"/>
      <c r="S139" s="357"/>
      <c r="T139" s="357"/>
      <c r="U139" s="357"/>
      <c r="V139" s="356"/>
    </row>
    <row r="140" spans="1:22" s="27" customFormat="1" ht="24.95" customHeight="1">
      <c r="A140" s="355"/>
      <c r="B140" s="366"/>
      <c r="C140" s="366"/>
      <c r="D140" s="366"/>
      <c r="E140" s="366"/>
      <c r="F140" s="366"/>
      <c r="G140" s="359"/>
      <c r="H140" s="359"/>
      <c r="I140" s="366"/>
      <c r="J140" s="360"/>
      <c r="K140" s="361"/>
      <c r="L140" s="362"/>
      <c r="M140" s="357"/>
      <c r="N140" s="363"/>
      <c r="O140" s="363"/>
      <c r="P140" s="356"/>
      <c r="Q140" s="357"/>
      <c r="R140" s="360"/>
      <c r="S140" s="357"/>
      <c r="T140" s="357"/>
      <c r="U140" s="357"/>
      <c r="V140" s="356"/>
    </row>
    <row r="141" spans="1:22" s="27" customFormat="1" ht="24.95" customHeight="1">
      <c r="A141" s="368"/>
      <c r="B141" s="463"/>
      <c r="C141" s="366"/>
      <c r="D141" s="366"/>
      <c r="E141" s="463"/>
      <c r="F141" s="463"/>
      <c r="G141" s="359"/>
      <c r="H141" s="359"/>
      <c r="I141" s="366"/>
      <c r="J141" s="360"/>
      <c r="K141" s="361"/>
      <c r="L141" s="362"/>
      <c r="M141" s="357"/>
      <c r="N141" s="363"/>
      <c r="O141" s="363"/>
      <c r="P141" s="356"/>
      <c r="Q141" s="357"/>
      <c r="R141" s="360"/>
      <c r="S141" s="357"/>
      <c r="T141" s="357"/>
      <c r="U141" s="357"/>
      <c r="V141" s="356"/>
    </row>
    <row r="142" spans="1:22" s="27" customFormat="1" ht="24.95" customHeight="1">
      <c r="A142" s="355">
        <v>10.199999999999999</v>
      </c>
      <c r="B142" s="549" t="s">
        <v>109</v>
      </c>
      <c r="C142" s="555"/>
      <c r="D142" s="555"/>
      <c r="E142" s="555"/>
      <c r="F142" s="556"/>
      <c r="G142" s="359" t="s">
        <v>82</v>
      </c>
      <c r="H142" s="359">
        <v>1</v>
      </c>
      <c r="I142" s="366">
        <f>SUM(I143:I147)</f>
        <v>0</v>
      </c>
      <c r="J142" s="360">
        <f t="shared" ref="J142" si="42">I142*H142</f>
        <v>0</v>
      </c>
      <c r="K142" s="361" t="s">
        <v>83</v>
      </c>
      <c r="L142" s="362">
        <f>IF(K142&lt;&gt;"",VLOOKUP(K142,'5.1.4 Exchange Rates'!$C$23:$D$37,2,FALSE),"")</f>
        <v>1</v>
      </c>
      <c r="M142" s="366">
        <f>SUM(M143:M147)</f>
        <v>0</v>
      </c>
      <c r="N142" s="363">
        <f t="shared" ref="N142" si="43">H142*M142</f>
        <v>0</v>
      </c>
      <c r="O142" s="363">
        <f t="shared" ref="O142" si="44">H142*L142*M142</f>
        <v>0</v>
      </c>
      <c r="P142" s="356">
        <f t="shared" ref="P142" si="45">O142+J142</f>
        <v>0</v>
      </c>
      <c r="Q142" s="357">
        <f t="shared" ref="Q142" si="46">P142*15%</f>
        <v>0</v>
      </c>
      <c r="R142" s="360">
        <f t="shared" ref="R142" si="47">P142+Q142</f>
        <v>0</v>
      </c>
      <c r="S142" s="357"/>
      <c r="T142" s="357"/>
      <c r="U142" s="357"/>
      <c r="V142" s="356" t="str">
        <f>IF(S142="","Fixed",VLOOKUP(S142,'5.1.2 CPA Formulae'!$B$9:$E$19,2,FALSE))</f>
        <v>Fixed</v>
      </c>
    </row>
    <row r="143" spans="1:22" s="27" customFormat="1" ht="24.95" customHeight="1">
      <c r="A143" s="368"/>
      <c r="B143" s="463"/>
      <c r="C143" s="366"/>
      <c r="D143" s="366"/>
      <c r="E143" s="463"/>
      <c r="F143" s="463"/>
      <c r="G143" s="359"/>
      <c r="H143" s="359"/>
      <c r="I143" s="366"/>
      <c r="J143" s="360"/>
      <c r="K143" s="361"/>
      <c r="L143" s="362"/>
      <c r="M143" s="357"/>
      <c r="N143" s="363"/>
      <c r="O143" s="363"/>
      <c r="P143" s="356"/>
      <c r="Q143" s="357"/>
      <c r="R143" s="360"/>
      <c r="S143" s="357"/>
      <c r="T143" s="357"/>
      <c r="U143" s="357"/>
      <c r="V143" s="356"/>
    </row>
    <row r="144" spans="1:22" s="27" customFormat="1" ht="24.95" customHeight="1">
      <c r="A144" s="368"/>
      <c r="B144" s="463"/>
      <c r="C144" s="366"/>
      <c r="D144" s="366"/>
      <c r="E144" s="463"/>
      <c r="F144" s="463"/>
      <c r="G144" s="359"/>
      <c r="H144" s="359"/>
      <c r="I144" s="366"/>
      <c r="J144" s="360"/>
      <c r="K144" s="361"/>
      <c r="L144" s="362"/>
      <c r="M144" s="357"/>
      <c r="N144" s="363"/>
      <c r="O144" s="363"/>
      <c r="P144" s="356"/>
      <c r="Q144" s="357"/>
      <c r="R144" s="360"/>
      <c r="S144" s="357"/>
      <c r="T144" s="357"/>
      <c r="U144" s="357"/>
      <c r="V144" s="356"/>
    </row>
    <row r="145" spans="1:22" s="27" customFormat="1" ht="24.95" customHeight="1">
      <c r="A145" s="368"/>
      <c r="B145" s="463"/>
      <c r="C145" s="366"/>
      <c r="D145" s="366"/>
      <c r="E145" s="463"/>
      <c r="F145" s="463"/>
      <c r="G145" s="359"/>
      <c r="H145" s="359"/>
      <c r="I145" s="366"/>
      <c r="J145" s="360"/>
      <c r="K145" s="361"/>
      <c r="L145" s="362"/>
      <c r="M145" s="357"/>
      <c r="N145" s="363"/>
      <c r="O145" s="363"/>
      <c r="P145" s="356"/>
      <c r="Q145" s="357"/>
      <c r="R145" s="360"/>
      <c r="S145" s="357"/>
      <c r="T145" s="357"/>
      <c r="U145" s="357"/>
      <c r="V145" s="356"/>
    </row>
    <row r="146" spans="1:22" s="27" customFormat="1" ht="24.95" customHeight="1">
      <c r="A146" s="368"/>
      <c r="B146" s="463"/>
      <c r="C146" s="366"/>
      <c r="D146" s="366"/>
      <c r="E146" s="463"/>
      <c r="F146" s="463"/>
      <c r="G146" s="359"/>
      <c r="H146" s="359"/>
      <c r="I146" s="366"/>
      <c r="J146" s="360"/>
      <c r="K146" s="361"/>
      <c r="L146" s="362"/>
      <c r="M146" s="357"/>
      <c r="N146" s="363"/>
      <c r="O146" s="363"/>
      <c r="P146" s="356"/>
      <c r="Q146" s="357"/>
      <c r="R146" s="360"/>
      <c r="S146" s="357"/>
      <c r="T146" s="357"/>
      <c r="U146" s="357"/>
      <c r="V146" s="356"/>
    </row>
    <row r="147" spans="1:22" s="27" customFormat="1" ht="24.95" customHeight="1">
      <c r="A147" s="368"/>
      <c r="B147" s="463"/>
      <c r="C147" s="366"/>
      <c r="D147" s="366"/>
      <c r="E147" s="463"/>
      <c r="F147" s="463"/>
      <c r="G147" s="359"/>
      <c r="H147" s="359"/>
      <c r="I147" s="366"/>
      <c r="J147" s="360"/>
      <c r="K147" s="361"/>
      <c r="L147" s="362"/>
      <c r="M147" s="357"/>
      <c r="N147" s="363"/>
      <c r="O147" s="363"/>
      <c r="P147" s="356"/>
      <c r="Q147" s="357"/>
      <c r="R147" s="360"/>
      <c r="S147" s="357"/>
      <c r="T147" s="357"/>
      <c r="U147" s="357"/>
      <c r="V147" s="356"/>
    </row>
    <row r="148" spans="1:22" s="27" customFormat="1" ht="24.95" customHeight="1">
      <c r="A148" s="355">
        <v>11</v>
      </c>
      <c r="B148" s="549" t="s">
        <v>110</v>
      </c>
      <c r="C148" s="550"/>
      <c r="D148" s="550"/>
      <c r="E148" s="550"/>
      <c r="F148" s="551"/>
      <c r="G148" s="359" t="s">
        <v>82</v>
      </c>
      <c r="H148" s="359">
        <v>1</v>
      </c>
      <c r="I148" s="366">
        <v>0</v>
      </c>
      <c r="J148" s="360">
        <f t="shared" ref="J148" si="48">I148*H148</f>
        <v>0</v>
      </c>
      <c r="K148" s="361" t="s">
        <v>83</v>
      </c>
      <c r="L148" s="362">
        <f>IF(K148&lt;&gt;"",VLOOKUP(K148,'5.1.4 Exchange Rates'!$C$23:$D$37,2,FALSE),"")</f>
        <v>1</v>
      </c>
      <c r="M148" s="366">
        <v>0</v>
      </c>
      <c r="N148" s="363">
        <f t="shared" ref="N148" si="49">H148*M148</f>
        <v>0</v>
      </c>
      <c r="O148" s="363">
        <f t="shared" ref="O148" si="50">H148*L148*M148</f>
        <v>0</v>
      </c>
      <c r="P148" s="356">
        <f t="shared" ref="P148" si="51">O148+J148</f>
        <v>0</v>
      </c>
      <c r="Q148" s="357">
        <f t="shared" ref="Q148" si="52">P148*15%</f>
        <v>0</v>
      </c>
      <c r="R148" s="360">
        <f t="shared" ref="R148" si="53">P148+Q148</f>
        <v>0</v>
      </c>
      <c r="S148" s="357"/>
      <c r="T148" s="357"/>
      <c r="U148" s="357"/>
      <c r="V148" s="356" t="str">
        <f>IF(S148="","Fixed",VLOOKUP(S148,'5.1.2 CPA Formulae'!$B$9:$E$19,2,FALSE))</f>
        <v>Fixed</v>
      </c>
    </row>
    <row r="149" spans="1:22" s="27" customFormat="1" ht="24.95" customHeight="1">
      <c r="A149" s="355">
        <v>12</v>
      </c>
      <c r="B149" s="560" t="s">
        <v>111</v>
      </c>
      <c r="C149" s="561"/>
      <c r="D149" s="561"/>
      <c r="E149" s="561"/>
      <c r="F149" s="561"/>
      <c r="G149" s="359" t="s">
        <v>82</v>
      </c>
      <c r="H149" s="359">
        <v>1</v>
      </c>
      <c r="I149" s="366">
        <f>SUM(I150:I154)</f>
        <v>0</v>
      </c>
      <c r="J149" s="360">
        <f t="shared" si="0"/>
        <v>0</v>
      </c>
      <c r="K149" s="361" t="s">
        <v>83</v>
      </c>
      <c r="L149" s="362">
        <f>IF(K149&lt;&gt;"",VLOOKUP(K149,'5.1.4 Exchange Rates'!$C$23:$D$37,2,FALSE),"")</f>
        <v>1</v>
      </c>
      <c r="M149" s="366">
        <f>SUM(M150:M154)</f>
        <v>0</v>
      </c>
      <c r="N149" s="363">
        <f t="shared" si="3"/>
        <v>0</v>
      </c>
      <c r="O149" s="363">
        <f t="shared" si="4"/>
        <v>0</v>
      </c>
      <c r="P149" s="356">
        <f t="shared" si="5"/>
        <v>0</v>
      </c>
      <c r="Q149" s="357">
        <f t="shared" si="1"/>
        <v>0</v>
      </c>
      <c r="R149" s="360">
        <f t="shared" si="2"/>
        <v>0</v>
      </c>
      <c r="S149" s="357"/>
      <c r="T149" s="357"/>
      <c r="U149" s="357"/>
      <c r="V149" s="356" t="str">
        <f>IF(S149="","Fixed",VLOOKUP(S149,'5.1.2 CPA Formulae'!$B$9:$E$19,2,FALSE))</f>
        <v>Fixed</v>
      </c>
    </row>
    <row r="150" spans="1:22" s="27" customFormat="1" ht="24.95" customHeight="1">
      <c r="A150" s="355"/>
      <c r="B150" s="461"/>
      <c r="C150" s="366"/>
      <c r="D150" s="366"/>
      <c r="E150" s="366"/>
      <c r="F150" s="366"/>
      <c r="G150" s="359"/>
      <c r="H150" s="359"/>
      <c r="I150" s="366"/>
      <c r="J150" s="360"/>
      <c r="K150" s="361"/>
      <c r="L150" s="362"/>
      <c r="M150" s="357"/>
      <c r="N150" s="363"/>
      <c r="O150" s="363"/>
      <c r="P150" s="356"/>
      <c r="Q150" s="357"/>
      <c r="R150" s="360"/>
      <c r="S150" s="357"/>
      <c r="T150" s="357"/>
      <c r="U150" s="357"/>
      <c r="V150" s="356"/>
    </row>
    <row r="151" spans="1:22" s="27" customFormat="1" ht="24.95" customHeight="1">
      <c r="A151" s="355"/>
      <c r="B151" s="461"/>
      <c r="C151" s="366"/>
      <c r="D151" s="366"/>
      <c r="E151" s="366"/>
      <c r="F151" s="366"/>
      <c r="G151" s="359"/>
      <c r="H151" s="359"/>
      <c r="I151" s="366"/>
      <c r="J151" s="360"/>
      <c r="K151" s="361"/>
      <c r="L151" s="362"/>
      <c r="M151" s="357"/>
      <c r="N151" s="363"/>
      <c r="O151" s="363"/>
      <c r="P151" s="356"/>
      <c r="Q151" s="357"/>
      <c r="R151" s="360"/>
      <c r="S151" s="357"/>
      <c r="T151" s="357"/>
      <c r="U151" s="357"/>
      <c r="V151" s="356"/>
    </row>
    <row r="152" spans="1:22" s="27" customFormat="1" ht="24.95" customHeight="1">
      <c r="A152" s="355"/>
      <c r="B152" s="461"/>
      <c r="C152" s="366"/>
      <c r="D152" s="366"/>
      <c r="E152" s="366"/>
      <c r="F152" s="366"/>
      <c r="G152" s="359"/>
      <c r="H152" s="359"/>
      <c r="I152" s="366"/>
      <c r="J152" s="360"/>
      <c r="K152" s="361"/>
      <c r="L152" s="362"/>
      <c r="M152" s="357"/>
      <c r="N152" s="363"/>
      <c r="O152" s="363"/>
      <c r="P152" s="356"/>
      <c r="Q152" s="357"/>
      <c r="R152" s="360"/>
      <c r="S152" s="357"/>
      <c r="T152" s="357"/>
      <c r="U152" s="357"/>
      <c r="V152" s="356"/>
    </row>
    <row r="153" spans="1:22" s="27" customFormat="1" ht="24.95" customHeight="1">
      <c r="A153" s="355"/>
      <c r="B153" s="461"/>
      <c r="C153" s="366"/>
      <c r="D153" s="366"/>
      <c r="E153" s="366"/>
      <c r="F153" s="366"/>
      <c r="G153" s="359"/>
      <c r="H153" s="359"/>
      <c r="I153" s="366"/>
      <c r="J153" s="360"/>
      <c r="K153" s="361"/>
      <c r="L153" s="362"/>
      <c r="M153" s="357"/>
      <c r="N153" s="363"/>
      <c r="O153" s="363"/>
      <c r="P153" s="356"/>
      <c r="Q153" s="357"/>
      <c r="R153" s="360"/>
      <c r="S153" s="357"/>
      <c r="T153" s="357"/>
      <c r="U153" s="357"/>
      <c r="V153" s="356"/>
    </row>
    <row r="154" spans="1:22" s="27" customFormat="1" ht="24.95" customHeight="1">
      <c r="A154" s="355"/>
      <c r="B154" s="461"/>
      <c r="C154" s="366"/>
      <c r="D154" s="366"/>
      <c r="E154" s="366"/>
      <c r="F154" s="366"/>
      <c r="G154" s="359"/>
      <c r="H154" s="359"/>
      <c r="I154" s="366"/>
      <c r="J154" s="360"/>
      <c r="K154" s="361"/>
      <c r="L154" s="362"/>
      <c r="M154" s="357"/>
      <c r="N154" s="363"/>
      <c r="O154" s="363"/>
      <c r="P154" s="356"/>
      <c r="Q154" s="357"/>
      <c r="R154" s="360"/>
      <c r="S154" s="357"/>
      <c r="T154" s="357"/>
      <c r="U154" s="357"/>
      <c r="V154" s="356"/>
    </row>
    <row r="155" spans="1:22" s="27" customFormat="1" ht="24.95" customHeight="1">
      <c r="A155" s="355">
        <v>13</v>
      </c>
      <c r="B155" s="549" t="s">
        <v>112</v>
      </c>
      <c r="C155" s="550"/>
      <c r="D155" s="550"/>
      <c r="E155" s="550"/>
      <c r="F155" s="551"/>
      <c r="G155" s="359" t="s">
        <v>82</v>
      </c>
      <c r="H155" s="359">
        <v>1</v>
      </c>
      <c r="I155" s="366">
        <v>0</v>
      </c>
      <c r="J155" s="360">
        <f t="shared" ref="J155" si="54">I155*H155</f>
        <v>0</v>
      </c>
      <c r="K155" s="361" t="s">
        <v>83</v>
      </c>
      <c r="L155" s="362">
        <f>IF(K155&lt;&gt;"",VLOOKUP(K155,'5.1.4 Exchange Rates'!$C$23:$D$37,2,FALSE),"")</f>
        <v>1</v>
      </c>
      <c r="M155" s="366">
        <v>0</v>
      </c>
      <c r="N155" s="363">
        <f t="shared" ref="N155" si="55">H155*M155</f>
        <v>0</v>
      </c>
      <c r="O155" s="363">
        <f t="shared" ref="O155" si="56">H155*L155*M155</f>
        <v>0</v>
      </c>
      <c r="P155" s="356">
        <f t="shared" ref="P155" si="57">O155+J155</f>
        <v>0</v>
      </c>
      <c r="Q155" s="357">
        <f t="shared" ref="Q155" si="58">P155*15%</f>
        <v>0</v>
      </c>
      <c r="R155" s="360">
        <f t="shared" ref="R155" si="59">P155+Q155</f>
        <v>0</v>
      </c>
      <c r="S155" s="357"/>
      <c r="T155" s="357"/>
      <c r="U155" s="357"/>
      <c r="V155" s="356" t="str">
        <f>IF(S155="","Fixed",VLOOKUP(S155,'5.1.2 CPA Formulae'!$B$9:$E$19,2,FALSE))</f>
        <v>Fixed</v>
      </c>
    </row>
    <row r="156" spans="1:22" s="27" customFormat="1" ht="24.95" customHeight="1">
      <c r="A156" s="355">
        <v>14</v>
      </c>
      <c r="B156" s="549" t="s">
        <v>113</v>
      </c>
      <c r="C156" s="550"/>
      <c r="D156" s="550"/>
      <c r="E156" s="550"/>
      <c r="F156" s="551"/>
      <c r="G156" s="378" t="s">
        <v>82</v>
      </c>
      <c r="H156" s="378">
        <v>1</v>
      </c>
      <c r="I156" s="463">
        <f>SUM(I157:I161)</f>
        <v>0</v>
      </c>
      <c r="J156" s="464">
        <f t="shared" si="0"/>
        <v>0</v>
      </c>
      <c r="K156" s="465" t="s">
        <v>83</v>
      </c>
      <c r="L156" s="466">
        <f>IF(K156&lt;&gt;"",VLOOKUP(K156,'5.1.4 Exchange Rates'!$C$23:$D$37,2,FALSE),"")</f>
        <v>1</v>
      </c>
      <c r="M156" s="463">
        <f>SUM(M157:M161)</f>
        <v>0</v>
      </c>
      <c r="N156" s="467">
        <f t="shared" si="3"/>
        <v>0</v>
      </c>
      <c r="O156" s="467">
        <f t="shared" si="4"/>
        <v>0</v>
      </c>
      <c r="P156" s="464">
        <f t="shared" si="5"/>
        <v>0</v>
      </c>
      <c r="Q156" s="379">
        <f t="shared" si="1"/>
        <v>0</v>
      </c>
      <c r="R156" s="464">
        <f t="shared" si="2"/>
        <v>0</v>
      </c>
      <c r="S156" s="379"/>
      <c r="T156" s="379"/>
      <c r="U156" s="379"/>
      <c r="V156" s="464" t="str">
        <f>IF(S156="","Fixed",VLOOKUP(S156,'5.1.2 CPA Formulae'!$B$9:$E$19,2,FALSE))</f>
        <v>Fixed</v>
      </c>
    </row>
    <row r="157" spans="1:22" s="27" customFormat="1" ht="24.95" customHeight="1">
      <c r="A157" s="383"/>
      <c r="B157" s="366"/>
      <c r="C157" s="366"/>
      <c r="D157" s="366"/>
      <c r="E157" s="366"/>
      <c r="F157" s="366"/>
      <c r="G157" s="378"/>
      <c r="H157" s="378"/>
      <c r="I157" s="463"/>
      <c r="J157" s="464"/>
      <c r="K157" s="465"/>
      <c r="L157" s="466"/>
      <c r="M157" s="379"/>
      <c r="N157" s="467"/>
      <c r="O157" s="467"/>
      <c r="P157" s="464"/>
      <c r="Q157" s="379"/>
      <c r="R157" s="464"/>
      <c r="S157" s="379"/>
      <c r="T157" s="379"/>
      <c r="U157" s="379"/>
      <c r="V157" s="464"/>
    </row>
    <row r="158" spans="1:22" s="27" customFormat="1" ht="24.95" customHeight="1">
      <c r="A158" s="462"/>
      <c r="B158" s="366"/>
      <c r="C158" s="366"/>
      <c r="D158" s="366"/>
      <c r="E158" s="366"/>
      <c r="F158" s="366"/>
      <c r="G158" s="378"/>
      <c r="H158" s="378"/>
      <c r="I158" s="463"/>
      <c r="J158" s="464"/>
      <c r="K158" s="465"/>
      <c r="L158" s="466"/>
      <c r="M158" s="379"/>
      <c r="N158" s="467"/>
      <c r="O158" s="467"/>
      <c r="P158" s="464"/>
      <c r="Q158" s="379"/>
      <c r="R158" s="464"/>
      <c r="S158" s="379"/>
      <c r="T158" s="379"/>
      <c r="U158" s="379"/>
      <c r="V158" s="464"/>
    </row>
    <row r="159" spans="1:22" s="27" customFormat="1" ht="24.95" customHeight="1">
      <c r="A159" s="383"/>
      <c r="B159" s="366"/>
      <c r="C159" s="366"/>
      <c r="D159" s="366"/>
      <c r="E159" s="366"/>
      <c r="F159" s="366"/>
      <c r="G159" s="378"/>
      <c r="H159" s="378"/>
      <c r="I159" s="463"/>
      <c r="J159" s="464"/>
      <c r="K159" s="465"/>
      <c r="L159" s="466"/>
      <c r="M159" s="379"/>
      <c r="N159" s="467"/>
      <c r="O159" s="467"/>
      <c r="P159" s="464"/>
      <c r="Q159" s="379"/>
      <c r="R159" s="464"/>
      <c r="S159" s="379"/>
      <c r="T159" s="379"/>
      <c r="U159" s="379"/>
      <c r="V159" s="464"/>
    </row>
    <row r="160" spans="1:22" s="27" customFormat="1" ht="24.95" customHeight="1">
      <c r="A160" s="462"/>
      <c r="B160" s="463"/>
      <c r="C160" s="366"/>
      <c r="D160" s="366"/>
      <c r="E160" s="463"/>
      <c r="F160" s="463"/>
      <c r="G160" s="378"/>
      <c r="H160" s="378"/>
      <c r="I160" s="463"/>
      <c r="J160" s="464"/>
      <c r="K160" s="465"/>
      <c r="L160" s="466"/>
      <c r="M160" s="379"/>
      <c r="N160" s="467"/>
      <c r="O160" s="467"/>
      <c r="P160" s="464"/>
      <c r="Q160" s="379"/>
      <c r="R160" s="464"/>
      <c r="S160" s="379"/>
      <c r="T160" s="379"/>
      <c r="U160" s="379"/>
      <c r="V160" s="464"/>
    </row>
    <row r="161" spans="1:22" s="27" customFormat="1" ht="24.95" customHeight="1">
      <c r="A161" s="462"/>
      <c r="B161" s="463"/>
      <c r="C161" s="366"/>
      <c r="D161" s="366"/>
      <c r="E161" s="463"/>
      <c r="F161" s="463"/>
      <c r="G161" s="378"/>
      <c r="H161" s="378"/>
      <c r="I161" s="463"/>
      <c r="J161" s="464"/>
      <c r="K161" s="465"/>
      <c r="L161" s="466"/>
      <c r="M161" s="379"/>
      <c r="N161" s="467"/>
      <c r="O161" s="467"/>
      <c r="P161" s="464"/>
      <c r="Q161" s="379"/>
      <c r="R161" s="464"/>
      <c r="S161" s="379"/>
      <c r="T161" s="379"/>
      <c r="U161" s="379"/>
      <c r="V161" s="464"/>
    </row>
    <row r="162" spans="1:22" s="27" customFormat="1" ht="24.95" customHeight="1">
      <c r="A162" s="462">
        <v>15</v>
      </c>
      <c r="B162" s="560" t="s">
        <v>114</v>
      </c>
      <c r="C162" s="561"/>
      <c r="D162" s="561"/>
      <c r="E162" s="561"/>
      <c r="F162" s="561"/>
      <c r="G162" s="378" t="s">
        <v>82</v>
      </c>
      <c r="H162" s="378">
        <v>1</v>
      </c>
      <c r="I162" s="463">
        <f>SUM(I163:I167)</f>
        <v>0</v>
      </c>
      <c r="J162" s="464">
        <f t="shared" ref="J162" si="60">I162*H162</f>
        <v>0</v>
      </c>
      <c r="K162" s="465" t="s">
        <v>83</v>
      </c>
      <c r="L162" s="466">
        <f>IF(K162&lt;&gt;"",VLOOKUP(K162,'5.1.4 Exchange Rates'!$C$23:$D$37,2,FALSE),"")</f>
        <v>1</v>
      </c>
      <c r="M162" s="463">
        <f>SUM(M163:M167)</f>
        <v>0</v>
      </c>
      <c r="N162" s="467">
        <f t="shared" ref="N162" si="61">H162*M162</f>
        <v>0</v>
      </c>
      <c r="O162" s="467">
        <f t="shared" ref="O162" si="62">H162*L162*M162</f>
        <v>0</v>
      </c>
      <c r="P162" s="464">
        <f t="shared" ref="P162" si="63">O162+J162</f>
        <v>0</v>
      </c>
      <c r="Q162" s="379">
        <f t="shared" ref="Q162" si="64">P162*15%</f>
        <v>0</v>
      </c>
      <c r="R162" s="464">
        <f t="shared" ref="R162" si="65">P162+Q162</f>
        <v>0</v>
      </c>
      <c r="S162" s="379"/>
      <c r="T162" s="379"/>
      <c r="U162" s="379"/>
      <c r="V162" s="464" t="str">
        <f>IF(S162="","Fixed",VLOOKUP(S162,'5.1.2 CPA Formulae'!$B$9:$E$19,2,FALSE))</f>
        <v>Fixed</v>
      </c>
    </row>
    <row r="163" spans="1:22" s="27" customFormat="1" ht="24.95" customHeight="1">
      <c r="A163" s="462"/>
      <c r="B163" s="463"/>
      <c r="C163" s="366"/>
      <c r="D163" s="366"/>
      <c r="E163" s="463"/>
      <c r="F163" s="463"/>
      <c r="G163" s="378"/>
      <c r="H163" s="378"/>
      <c r="I163" s="463"/>
      <c r="J163" s="464"/>
      <c r="K163" s="465"/>
      <c r="L163" s="466"/>
      <c r="M163" s="379"/>
      <c r="N163" s="467"/>
      <c r="O163" s="467"/>
      <c r="P163" s="464"/>
      <c r="Q163" s="379"/>
      <c r="R163" s="464"/>
      <c r="S163" s="379"/>
      <c r="T163" s="379"/>
      <c r="U163" s="379"/>
      <c r="V163" s="464"/>
    </row>
    <row r="164" spans="1:22" s="27" customFormat="1" ht="24.95" customHeight="1">
      <c r="A164" s="462"/>
      <c r="B164" s="463"/>
      <c r="C164" s="366"/>
      <c r="D164" s="366"/>
      <c r="E164" s="463"/>
      <c r="F164" s="463"/>
      <c r="G164" s="378"/>
      <c r="H164" s="378"/>
      <c r="I164" s="463"/>
      <c r="J164" s="464"/>
      <c r="K164" s="465"/>
      <c r="L164" s="466"/>
      <c r="M164" s="379"/>
      <c r="N164" s="467"/>
      <c r="O164" s="467"/>
      <c r="P164" s="464"/>
      <c r="Q164" s="379"/>
      <c r="R164" s="464"/>
      <c r="S164" s="379"/>
      <c r="T164" s="379"/>
      <c r="U164" s="379"/>
      <c r="V164" s="464"/>
    </row>
    <row r="165" spans="1:22" s="27" customFormat="1" ht="24.95" customHeight="1">
      <c r="A165" s="462"/>
      <c r="B165" s="463"/>
      <c r="C165" s="366"/>
      <c r="D165" s="366"/>
      <c r="E165" s="463"/>
      <c r="F165" s="463"/>
      <c r="G165" s="378"/>
      <c r="H165" s="378"/>
      <c r="I165" s="463"/>
      <c r="J165" s="464"/>
      <c r="K165" s="465"/>
      <c r="L165" s="466"/>
      <c r="M165" s="379"/>
      <c r="N165" s="467"/>
      <c r="O165" s="467"/>
      <c r="P165" s="464"/>
      <c r="Q165" s="379"/>
      <c r="R165" s="464"/>
      <c r="S165" s="379"/>
      <c r="T165" s="379"/>
      <c r="U165" s="379"/>
      <c r="V165" s="464"/>
    </row>
    <row r="166" spans="1:22" s="27" customFormat="1" ht="24.95" customHeight="1">
      <c r="A166" s="462"/>
      <c r="B166" s="463"/>
      <c r="C166" s="366"/>
      <c r="D166" s="366"/>
      <c r="E166" s="463"/>
      <c r="F166" s="463"/>
      <c r="G166" s="378"/>
      <c r="H166" s="378"/>
      <c r="I166" s="463"/>
      <c r="J166" s="464"/>
      <c r="K166" s="465"/>
      <c r="L166" s="466"/>
      <c r="M166" s="379"/>
      <c r="N166" s="467"/>
      <c r="O166" s="467"/>
      <c r="P166" s="464"/>
      <c r="Q166" s="379"/>
      <c r="R166" s="464"/>
      <c r="S166" s="379"/>
      <c r="T166" s="379"/>
      <c r="U166" s="379"/>
      <c r="V166" s="464"/>
    </row>
    <row r="167" spans="1:22" s="27" customFormat="1" ht="24.95" customHeight="1">
      <c r="A167" s="462"/>
      <c r="B167" s="463"/>
      <c r="C167" s="366"/>
      <c r="D167" s="366"/>
      <c r="E167" s="463"/>
      <c r="F167" s="463"/>
      <c r="G167" s="378"/>
      <c r="H167" s="378"/>
      <c r="I167" s="463"/>
      <c r="J167" s="464"/>
      <c r="K167" s="465"/>
      <c r="L167" s="466"/>
      <c r="M167" s="379"/>
      <c r="N167" s="467"/>
      <c r="O167" s="467"/>
      <c r="P167" s="464"/>
      <c r="Q167" s="379"/>
      <c r="R167" s="464"/>
      <c r="S167" s="379"/>
      <c r="T167" s="379"/>
      <c r="U167" s="379"/>
      <c r="V167" s="464"/>
    </row>
    <row r="168" spans="1:22" s="27" customFormat="1" ht="24.95" customHeight="1" thickBot="1">
      <c r="A168" s="469"/>
      <c r="B168" s="480"/>
      <c r="C168" s="480"/>
      <c r="D168" s="480"/>
      <c r="E168" s="481" t="s">
        <v>93</v>
      </c>
      <c r="F168" s="482"/>
      <c r="G168" s="470"/>
      <c r="H168" s="471">
        <v>44</v>
      </c>
      <c r="I168" s="472">
        <f>SUM(I74,I80,I86,I92,I98,I104,I110,I116,I123,I129,I136,I142,I148,I149,I155,I156,I162)</f>
        <v>0</v>
      </c>
      <c r="J168" s="473">
        <f>I168*H168</f>
        <v>0</v>
      </c>
      <c r="K168" s="474" t="s">
        <v>83</v>
      </c>
      <c r="L168" s="473"/>
      <c r="M168" s="472">
        <f>SUM(M74,M80,M86,M92,M98,M104,M110,M116,M123,M129,M136,M142,M148,M149,M155,M156,M162)</f>
        <v>0</v>
      </c>
      <c r="N168" s="475">
        <f>H168*M168</f>
        <v>0</v>
      </c>
      <c r="O168" s="475">
        <f t="shared" ref="O168" si="66">H168*L168*M168</f>
        <v>0</v>
      </c>
      <c r="P168" s="473">
        <f t="shared" ref="P168" si="67">O168+J168</f>
        <v>0</v>
      </c>
      <c r="Q168" s="476">
        <f t="shared" ref="Q168" si="68">P168*15%</f>
        <v>0</v>
      </c>
      <c r="R168" s="473">
        <f>P168+Q168</f>
        <v>0</v>
      </c>
      <c r="S168" s="476"/>
      <c r="T168" s="490"/>
      <c r="U168" s="490"/>
      <c r="V168" s="477"/>
    </row>
    <row r="169" spans="1:22" s="27" customFormat="1" ht="24.95" customHeight="1">
      <c r="A169" s="395" t="s">
        <v>115</v>
      </c>
      <c r="B169" s="557" t="s">
        <v>116</v>
      </c>
      <c r="C169" s="558"/>
      <c r="D169" s="558"/>
      <c r="E169" s="558"/>
      <c r="F169" s="559"/>
      <c r="G169" s="359"/>
      <c r="H169" s="359"/>
      <c r="I169" s="366"/>
      <c r="J169" s="360"/>
      <c r="K169" s="361"/>
      <c r="L169" s="362"/>
      <c r="M169" s="357"/>
      <c r="N169" s="363"/>
      <c r="O169" s="363"/>
      <c r="P169" s="356"/>
      <c r="Q169" s="357"/>
      <c r="R169" s="360"/>
      <c r="S169" s="357"/>
      <c r="T169" s="357"/>
      <c r="U169" s="357"/>
      <c r="V169" s="356"/>
    </row>
    <row r="170" spans="1:22" s="27" customFormat="1" ht="24.95" customHeight="1">
      <c r="A170" s="368">
        <v>1</v>
      </c>
      <c r="B170" s="526" t="s">
        <v>117</v>
      </c>
      <c r="C170" s="521"/>
      <c r="D170" s="521"/>
      <c r="E170" s="521"/>
      <c r="F170" s="522"/>
      <c r="G170" s="359" t="s">
        <v>82</v>
      </c>
      <c r="H170" s="359">
        <v>2</v>
      </c>
      <c r="I170" s="366">
        <f>SUM(I171:I175)</f>
        <v>0</v>
      </c>
      <c r="J170" s="360">
        <f t="shared" ref="J170:J329" si="69">I170*H170</f>
        <v>0</v>
      </c>
      <c r="K170" s="361" t="s">
        <v>83</v>
      </c>
      <c r="L170" s="362">
        <f>IF(K170&lt;&gt;"",VLOOKUP(K170,'5.1.4 Exchange Rates'!$C$23:$D$37,2,FALSE),"")</f>
        <v>1</v>
      </c>
      <c r="M170" s="366">
        <f>SUM(M171:M175)</f>
        <v>0</v>
      </c>
      <c r="N170" s="363">
        <f>H170*M170</f>
        <v>0</v>
      </c>
      <c r="O170" s="363">
        <f t="shared" ref="O170:O329" si="70">H170*L170*M170</f>
        <v>0</v>
      </c>
      <c r="P170" s="356">
        <f t="shared" si="5"/>
        <v>0</v>
      </c>
      <c r="Q170" s="357">
        <f t="shared" si="1"/>
        <v>0</v>
      </c>
      <c r="R170" s="360">
        <f t="shared" si="2"/>
        <v>0</v>
      </c>
      <c r="S170" s="357"/>
      <c r="T170" s="357"/>
      <c r="U170" s="357"/>
      <c r="V170" s="356" t="str">
        <f>IF(S170="","Fixed",VLOOKUP(S170,'5.1.2 CPA Formulae'!$B$9:$E$19,2,FALSE))</f>
        <v>Fixed</v>
      </c>
    </row>
    <row r="171" spans="1:22" s="27" customFormat="1" ht="24.95" customHeight="1">
      <c r="A171" s="368"/>
      <c r="B171" s="366"/>
      <c r="C171" s="366"/>
      <c r="D171" s="366"/>
      <c r="E171" s="366"/>
      <c r="F171" s="366"/>
      <c r="G171" s="359"/>
      <c r="H171" s="359"/>
      <c r="I171" s="366"/>
      <c r="J171" s="360"/>
      <c r="K171" s="361"/>
      <c r="L171" s="362"/>
      <c r="M171" s="366"/>
      <c r="N171" s="363"/>
      <c r="O171" s="363"/>
      <c r="P171" s="356"/>
      <c r="Q171" s="357"/>
      <c r="R171" s="360"/>
      <c r="S171" s="357"/>
      <c r="T171" s="357"/>
      <c r="U171" s="357"/>
      <c r="V171" s="356"/>
    </row>
    <row r="172" spans="1:22" s="27" customFormat="1" ht="24.95" customHeight="1">
      <c r="A172" s="368"/>
      <c r="B172" s="366"/>
      <c r="C172" s="366"/>
      <c r="D172" s="366"/>
      <c r="E172" s="366"/>
      <c r="F172" s="366"/>
      <c r="G172" s="359"/>
      <c r="H172" s="359"/>
      <c r="I172" s="366"/>
      <c r="J172" s="360"/>
      <c r="K172" s="361"/>
      <c r="L172" s="362"/>
      <c r="M172" s="366"/>
      <c r="N172" s="363"/>
      <c r="O172" s="363"/>
      <c r="P172" s="356"/>
      <c r="Q172" s="357"/>
      <c r="R172" s="360"/>
      <c r="S172" s="357"/>
      <c r="T172" s="357"/>
      <c r="U172" s="357"/>
      <c r="V172" s="356"/>
    </row>
    <row r="173" spans="1:22" s="27" customFormat="1" ht="24.95" customHeight="1">
      <c r="A173" s="368"/>
      <c r="B173" s="366"/>
      <c r="C173" s="366"/>
      <c r="D173" s="366"/>
      <c r="E173" s="366"/>
      <c r="F173" s="366"/>
      <c r="G173" s="359"/>
      <c r="H173" s="359"/>
      <c r="I173" s="366"/>
      <c r="J173" s="360"/>
      <c r="K173" s="361"/>
      <c r="L173" s="362"/>
      <c r="M173" s="366"/>
      <c r="N173" s="363"/>
      <c r="O173" s="363"/>
      <c r="P173" s="356"/>
      <c r="Q173" s="357"/>
      <c r="R173" s="360"/>
      <c r="S173" s="357"/>
      <c r="T173" s="357"/>
      <c r="U173" s="357"/>
      <c r="V173" s="356"/>
    </row>
    <row r="174" spans="1:22" s="27" customFormat="1" ht="24.95" customHeight="1">
      <c r="A174" s="368"/>
      <c r="B174" s="366"/>
      <c r="C174" s="366"/>
      <c r="D174" s="366"/>
      <c r="E174" s="366"/>
      <c r="F174" s="366"/>
      <c r="G174" s="359"/>
      <c r="H174" s="359"/>
      <c r="I174" s="366"/>
      <c r="J174" s="360"/>
      <c r="K174" s="361"/>
      <c r="L174" s="362"/>
      <c r="M174" s="366"/>
      <c r="N174" s="363"/>
      <c r="O174" s="363"/>
      <c r="P174" s="356"/>
      <c r="Q174" s="357"/>
      <c r="R174" s="360"/>
      <c r="S174" s="357"/>
      <c r="T174" s="357"/>
      <c r="U174" s="357"/>
      <c r="V174" s="356"/>
    </row>
    <row r="175" spans="1:22" s="27" customFormat="1" ht="24.95" customHeight="1">
      <c r="A175" s="368"/>
      <c r="B175" s="366"/>
      <c r="C175" s="366"/>
      <c r="D175" s="366"/>
      <c r="E175" s="366"/>
      <c r="F175" s="366"/>
      <c r="G175" s="359"/>
      <c r="H175" s="359"/>
      <c r="I175" s="366"/>
      <c r="J175" s="360"/>
      <c r="K175" s="361"/>
      <c r="L175" s="362"/>
      <c r="M175" s="366"/>
      <c r="N175" s="363"/>
      <c r="O175" s="363"/>
      <c r="P175" s="356"/>
      <c r="Q175" s="357"/>
      <c r="R175" s="360"/>
      <c r="S175" s="357"/>
      <c r="T175" s="357"/>
      <c r="U175" s="357"/>
      <c r="V175" s="356"/>
    </row>
    <row r="176" spans="1:22" s="27" customFormat="1" ht="24.95" customHeight="1">
      <c r="A176" s="367">
        <v>2</v>
      </c>
      <c r="B176" s="526" t="s">
        <v>118</v>
      </c>
      <c r="C176" s="521"/>
      <c r="D176" s="521"/>
      <c r="E176" s="521"/>
      <c r="F176" s="522"/>
      <c r="G176" s="359" t="s">
        <v>82</v>
      </c>
      <c r="H176" s="359">
        <v>1</v>
      </c>
      <c r="I176" s="366">
        <f>SUM(I177:I181)</f>
        <v>0</v>
      </c>
      <c r="J176" s="360">
        <f t="shared" si="69"/>
        <v>0</v>
      </c>
      <c r="K176" s="361" t="s">
        <v>83</v>
      </c>
      <c r="L176" s="362">
        <f>IF(K176&lt;&gt;"",VLOOKUP(K176,'5.1.4 Exchange Rates'!$C$23:$D$37,2,FALSE),"")</f>
        <v>1</v>
      </c>
      <c r="M176" s="366">
        <f>SUM(M177:M181)</f>
        <v>0</v>
      </c>
      <c r="N176" s="363">
        <f t="shared" ref="N176:N323" si="71">H176*M176</f>
        <v>0</v>
      </c>
      <c r="O176" s="363">
        <f t="shared" si="70"/>
        <v>0</v>
      </c>
      <c r="P176" s="356">
        <f t="shared" si="5"/>
        <v>0</v>
      </c>
      <c r="Q176" s="357">
        <f t="shared" si="1"/>
        <v>0</v>
      </c>
      <c r="R176" s="360">
        <f t="shared" si="2"/>
        <v>0</v>
      </c>
      <c r="S176" s="357"/>
      <c r="T176" s="357"/>
      <c r="U176" s="357"/>
      <c r="V176" s="356" t="str">
        <f>IF(S176="","Fixed",VLOOKUP(S176,'5.1.2 CPA Formulae'!$B$9:$E$19,2,FALSE))</f>
        <v>Fixed</v>
      </c>
    </row>
    <row r="177" spans="1:22" s="27" customFormat="1" ht="24.95" customHeight="1">
      <c r="A177" s="368"/>
      <c r="B177" s="366"/>
      <c r="C177" s="366"/>
      <c r="D177" s="366"/>
      <c r="E177" s="366"/>
      <c r="F177" s="366"/>
      <c r="G177" s="359"/>
      <c r="H177" s="359"/>
      <c r="I177" s="366"/>
      <c r="J177" s="360"/>
      <c r="K177" s="361"/>
      <c r="L177" s="362"/>
      <c r="M177" s="366"/>
      <c r="N177" s="363"/>
      <c r="O177" s="363"/>
      <c r="P177" s="356"/>
      <c r="Q177" s="357"/>
      <c r="R177" s="360"/>
      <c r="S177" s="357"/>
      <c r="T177" s="357"/>
      <c r="U177" s="357"/>
      <c r="V177" s="356"/>
    </row>
    <row r="178" spans="1:22" s="27" customFormat="1" ht="24.95" customHeight="1">
      <c r="A178" s="368"/>
      <c r="B178" s="366"/>
      <c r="C178" s="366"/>
      <c r="D178" s="366"/>
      <c r="E178" s="366"/>
      <c r="F178" s="366"/>
      <c r="G178" s="359"/>
      <c r="H178" s="359"/>
      <c r="I178" s="366"/>
      <c r="J178" s="360"/>
      <c r="K178" s="361"/>
      <c r="L178" s="362"/>
      <c r="M178" s="366"/>
      <c r="N178" s="363"/>
      <c r="O178" s="363"/>
      <c r="P178" s="356"/>
      <c r="Q178" s="357"/>
      <c r="R178" s="360"/>
      <c r="S178" s="357"/>
      <c r="T178" s="357"/>
      <c r="U178" s="357"/>
      <c r="V178" s="356"/>
    </row>
    <row r="179" spans="1:22" s="27" customFormat="1" ht="24.95" customHeight="1">
      <c r="A179" s="368"/>
      <c r="B179" s="366"/>
      <c r="C179" s="366"/>
      <c r="D179" s="366"/>
      <c r="E179" s="366"/>
      <c r="F179" s="366"/>
      <c r="G179" s="359"/>
      <c r="H179" s="359"/>
      <c r="I179" s="366"/>
      <c r="J179" s="360"/>
      <c r="K179" s="361"/>
      <c r="L179" s="362"/>
      <c r="M179" s="366"/>
      <c r="N179" s="363"/>
      <c r="O179" s="363"/>
      <c r="P179" s="356"/>
      <c r="Q179" s="357"/>
      <c r="R179" s="360"/>
      <c r="S179" s="357"/>
      <c r="T179" s="357"/>
      <c r="U179" s="357"/>
      <c r="V179" s="356"/>
    </row>
    <row r="180" spans="1:22" s="27" customFormat="1" ht="24.95" customHeight="1">
      <c r="A180" s="368"/>
      <c r="B180" s="366"/>
      <c r="C180" s="366"/>
      <c r="D180" s="366"/>
      <c r="E180" s="366"/>
      <c r="F180" s="366"/>
      <c r="G180" s="359"/>
      <c r="H180" s="359"/>
      <c r="I180" s="366"/>
      <c r="J180" s="360"/>
      <c r="K180" s="361"/>
      <c r="L180" s="362"/>
      <c r="M180" s="366"/>
      <c r="N180" s="363"/>
      <c r="O180" s="363"/>
      <c r="P180" s="356"/>
      <c r="Q180" s="357"/>
      <c r="R180" s="360"/>
      <c r="S180" s="357"/>
      <c r="T180" s="357"/>
      <c r="U180" s="357"/>
      <c r="V180" s="356"/>
    </row>
    <row r="181" spans="1:22" s="27" customFormat="1" ht="24.95" customHeight="1">
      <c r="A181" s="368"/>
      <c r="B181" s="366"/>
      <c r="C181" s="366"/>
      <c r="D181" s="366"/>
      <c r="E181" s="366"/>
      <c r="F181" s="366"/>
      <c r="G181" s="359"/>
      <c r="H181" s="359"/>
      <c r="I181" s="366"/>
      <c r="J181" s="360"/>
      <c r="K181" s="361"/>
      <c r="L181" s="362"/>
      <c r="M181" s="366"/>
      <c r="N181" s="363"/>
      <c r="O181" s="363"/>
      <c r="P181" s="356"/>
      <c r="Q181" s="357"/>
      <c r="R181" s="360"/>
      <c r="S181" s="357"/>
      <c r="T181" s="357"/>
      <c r="U181" s="357"/>
      <c r="V181" s="356"/>
    </row>
    <row r="182" spans="1:22" s="27" customFormat="1" ht="24.95" customHeight="1">
      <c r="A182" s="368">
        <v>3</v>
      </c>
      <c r="B182" s="526" t="s">
        <v>119</v>
      </c>
      <c r="C182" s="524"/>
      <c r="D182" s="524"/>
      <c r="E182" s="524"/>
      <c r="F182" s="525"/>
      <c r="G182" s="359" t="s">
        <v>82</v>
      </c>
      <c r="H182" s="359">
        <v>1</v>
      </c>
      <c r="I182" s="366">
        <f>SUM(I183:I187)</f>
        <v>0</v>
      </c>
      <c r="J182" s="360">
        <f t="shared" si="69"/>
        <v>0</v>
      </c>
      <c r="K182" s="361" t="s">
        <v>83</v>
      </c>
      <c r="L182" s="362">
        <f>IF(K182&lt;&gt;"",VLOOKUP(K182,'5.1.4 Exchange Rates'!$C$23:$D$37,2,FALSE),"")</f>
        <v>1</v>
      </c>
      <c r="M182" s="366">
        <f>SUM(M183:M187)</f>
        <v>0</v>
      </c>
      <c r="N182" s="363">
        <f t="shared" si="71"/>
        <v>0</v>
      </c>
      <c r="O182" s="363">
        <f t="shared" si="70"/>
        <v>0</v>
      </c>
      <c r="P182" s="356">
        <f t="shared" si="5"/>
        <v>0</v>
      </c>
      <c r="Q182" s="357">
        <f t="shared" si="1"/>
        <v>0</v>
      </c>
      <c r="R182" s="360">
        <f t="shared" si="2"/>
        <v>0</v>
      </c>
      <c r="S182" s="357"/>
      <c r="T182" s="357"/>
      <c r="U182" s="357"/>
      <c r="V182" s="356" t="str">
        <f>IF(S182="","Fixed",VLOOKUP(S182,'5.1.2 CPA Formulae'!$B$9:$E$19,2,FALSE))</f>
        <v>Fixed</v>
      </c>
    </row>
    <row r="183" spans="1:22" s="27" customFormat="1" ht="24.95" customHeight="1">
      <c r="A183" s="368"/>
      <c r="B183" s="366"/>
      <c r="C183" s="366"/>
      <c r="D183" s="366"/>
      <c r="E183" s="366"/>
      <c r="F183" s="366"/>
      <c r="G183" s="359"/>
      <c r="H183" s="359"/>
      <c r="I183" s="366"/>
      <c r="J183" s="360"/>
      <c r="K183" s="361"/>
      <c r="L183" s="362"/>
      <c r="M183" s="366"/>
      <c r="N183" s="363"/>
      <c r="O183" s="363"/>
      <c r="P183" s="356"/>
      <c r="Q183" s="357"/>
      <c r="R183" s="360"/>
      <c r="S183" s="357"/>
      <c r="T183" s="357"/>
      <c r="U183" s="357"/>
      <c r="V183" s="356"/>
    </row>
    <row r="184" spans="1:22" s="27" customFormat="1" ht="24.95" customHeight="1">
      <c r="A184" s="368"/>
      <c r="B184" s="366"/>
      <c r="C184" s="366"/>
      <c r="D184" s="366"/>
      <c r="E184" s="366"/>
      <c r="F184" s="366"/>
      <c r="G184" s="359"/>
      <c r="H184" s="359"/>
      <c r="I184" s="366"/>
      <c r="J184" s="360"/>
      <c r="K184" s="361"/>
      <c r="L184" s="362"/>
      <c r="M184" s="366"/>
      <c r="N184" s="363"/>
      <c r="O184" s="363"/>
      <c r="P184" s="356"/>
      <c r="Q184" s="357"/>
      <c r="R184" s="360"/>
      <c r="S184" s="357"/>
      <c r="T184" s="357"/>
      <c r="U184" s="357"/>
      <c r="V184" s="356"/>
    </row>
    <row r="185" spans="1:22" s="27" customFormat="1" ht="24.95" customHeight="1">
      <c r="A185" s="368"/>
      <c r="B185" s="366"/>
      <c r="C185" s="366"/>
      <c r="D185" s="366"/>
      <c r="E185" s="366"/>
      <c r="F185" s="366"/>
      <c r="G185" s="359"/>
      <c r="H185" s="359"/>
      <c r="I185" s="366"/>
      <c r="J185" s="360"/>
      <c r="K185" s="361"/>
      <c r="L185" s="362"/>
      <c r="M185" s="366"/>
      <c r="N185" s="363"/>
      <c r="O185" s="363"/>
      <c r="P185" s="356"/>
      <c r="Q185" s="357"/>
      <c r="R185" s="360"/>
      <c r="S185" s="357"/>
      <c r="T185" s="357"/>
      <c r="U185" s="357"/>
      <c r="V185" s="356"/>
    </row>
    <row r="186" spans="1:22" s="27" customFormat="1" ht="24.95" customHeight="1">
      <c r="A186" s="368"/>
      <c r="B186" s="366"/>
      <c r="C186" s="366"/>
      <c r="D186" s="366"/>
      <c r="E186" s="366"/>
      <c r="F186" s="366"/>
      <c r="G186" s="359"/>
      <c r="H186" s="359"/>
      <c r="I186" s="366"/>
      <c r="J186" s="360"/>
      <c r="K186" s="361"/>
      <c r="L186" s="362"/>
      <c r="M186" s="366"/>
      <c r="N186" s="363"/>
      <c r="O186" s="363"/>
      <c r="P186" s="356"/>
      <c r="Q186" s="357"/>
      <c r="R186" s="360"/>
      <c r="S186" s="357"/>
      <c r="T186" s="357"/>
      <c r="U186" s="357"/>
      <c r="V186" s="356"/>
    </row>
    <row r="187" spans="1:22" s="27" customFormat="1" ht="24.95" customHeight="1">
      <c r="A187" s="368"/>
      <c r="B187" s="366"/>
      <c r="C187" s="366"/>
      <c r="D187" s="366"/>
      <c r="E187" s="366"/>
      <c r="F187" s="366"/>
      <c r="G187" s="359"/>
      <c r="H187" s="359"/>
      <c r="I187" s="366"/>
      <c r="J187" s="360"/>
      <c r="K187" s="361"/>
      <c r="L187" s="362"/>
      <c r="M187" s="366"/>
      <c r="N187" s="363"/>
      <c r="O187" s="363"/>
      <c r="P187" s="356"/>
      <c r="Q187" s="357"/>
      <c r="R187" s="360"/>
      <c r="S187" s="357"/>
      <c r="T187" s="357"/>
      <c r="U187" s="357"/>
      <c r="V187" s="356"/>
    </row>
    <row r="188" spans="1:22" s="27" customFormat="1" ht="24.95" customHeight="1">
      <c r="A188" s="367">
        <v>4</v>
      </c>
      <c r="B188" s="526" t="s">
        <v>120</v>
      </c>
      <c r="C188" s="521"/>
      <c r="D188" s="521"/>
      <c r="E188" s="521"/>
      <c r="F188" s="522"/>
      <c r="G188" s="359" t="s">
        <v>82</v>
      </c>
      <c r="H188" s="359">
        <v>1</v>
      </c>
      <c r="I188" s="366">
        <f>SUM(I189:I193)</f>
        <v>0</v>
      </c>
      <c r="J188" s="360">
        <f t="shared" si="69"/>
        <v>0</v>
      </c>
      <c r="K188" s="361" t="s">
        <v>83</v>
      </c>
      <c r="L188" s="362">
        <f>IF(K188&lt;&gt;"",VLOOKUP(K188,'5.1.4 Exchange Rates'!$C$23:$D$37,2,FALSE),"")</f>
        <v>1</v>
      </c>
      <c r="M188" s="366">
        <f>SUM(M189:M193)</f>
        <v>0</v>
      </c>
      <c r="N188" s="363">
        <f t="shared" si="71"/>
        <v>0</v>
      </c>
      <c r="O188" s="363">
        <f t="shared" si="70"/>
        <v>0</v>
      </c>
      <c r="P188" s="356">
        <f t="shared" si="5"/>
        <v>0</v>
      </c>
      <c r="Q188" s="357">
        <f t="shared" si="1"/>
        <v>0</v>
      </c>
      <c r="R188" s="360">
        <f t="shared" si="2"/>
        <v>0</v>
      </c>
      <c r="S188" s="357"/>
      <c r="T188" s="357"/>
      <c r="U188" s="357"/>
      <c r="V188" s="356" t="str">
        <f>IF(S188="","Fixed",VLOOKUP(S188,'5.1.2 CPA Formulae'!$B$9:$E$19,2,FALSE))</f>
        <v>Fixed</v>
      </c>
    </row>
    <row r="189" spans="1:22" s="27" customFormat="1" ht="24.95" customHeight="1">
      <c r="A189" s="368"/>
      <c r="B189" s="366"/>
      <c r="C189" s="366"/>
      <c r="D189" s="366"/>
      <c r="E189" s="366"/>
      <c r="F189" s="366"/>
      <c r="G189" s="359"/>
      <c r="H189" s="359"/>
      <c r="I189" s="366"/>
      <c r="J189" s="360"/>
      <c r="K189" s="361"/>
      <c r="L189" s="362"/>
      <c r="M189" s="366"/>
      <c r="N189" s="363"/>
      <c r="O189" s="363"/>
      <c r="P189" s="356"/>
      <c r="Q189" s="357"/>
      <c r="R189" s="360"/>
      <c r="S189" s="357"/>
      <c r="T189" s="357"/>
      <c r="U189" s="357"/>
      <c r="V189" s="356"/>
    </row>
    <row r="190" spans="1:22" s="27" customFormat="1" ht="24.95" customHeight="1">
      <c r="A190" s="368"/>
      <c r="B190" s="366"/>
      <c r="C190" s="366"/>
      <c r="D190" s="366"/>
      <c r="E190" s="366"/>
      <c r="F190" s="366"/>
      <c r="G190" s="359"/>
      <c r="H190" s="359"/>
      <c r="I190" s="366"/>
      <c r="J190" s="360"/>
      <c r="K190" s="361"/>
      <c r="L190" s="362"/>
      <c r="M190" s="366"/>
      <c r="N190" s="363"/>
      <c r="O190" s="363"/>
      <c r="P190" s="356"/>
      <c r="Q190" s="357"/>
      <c r="R190" s="360"/>
      <c r="S190" s="357"/>
      <c r="T190" s="357"/>
      <c r="U190" s="357"/>
      <c r="V190" s="356"/>
    </row>
    <row r="191" spans="1:22" s="27" customFormat="1" ht="24.95" customHeight="1">
      <c r="A191" s="368"/>
      <c r="B191" s="366"/>
      <c r="C191" s="366"/>
      <c r="D191" s="366"/>
      <c r="E191" s="366"/>
      <c r="F191" s="366"/>
      <c r="G191" s="359"/>
      <c r="H191" s="359"/>
      <c r="I191" s="366"/>
      <c r="J191" s="360"/>
      <c r="K191" s="361"/>
      <c r="L191" s="362"/>
      <c r="M191" s="366"/>
      <c r="N191" s="363"/>
      <c r="O191" s="363"/>
      <c r="P191" s="356"/>
      <c r="Q191" s="357"/>
      <c r="R191" s="360"/>
      <c r="S191" s="357"/>
      <c r="T191" s="357"/>
      <c r="U191" s="357"/>
      <c r="V191" s="356"/>
    </row>
    <row r="192" spans="1:22" s="27" customFormat="1" ht="24.95" customHeight="1">
      <c r="A192" s="368"/>
      <c r="B192" s="366"/>
      <c r="C192" s="366"/>
      <c r="D192" s="366"/>
      <c r="E192" s="366"/>
      <c r="F192" s="366"/>
      <c r="G192" s="359"/>
      <c r="H192" s="359"/>
      <c r="I192" s="366"/>
      <c r="J192" s="360"/>
      <c r="K192" s="361"/>
      <c r="L192" s="362"/>
      <c r="M192" s="366"/>
      <c r="N192" s="363"/>
      <c r="O192" s="363"/>
      <c r="P192" s="356"/>
      <c r="Q192" s="357"/>
      <c r="R192" s="360"/>
      <c r="S192" s="357"/>
      <c r="T192" s="357"/>
      <c r="U192" s="357"/>
      <c r="V192" s="356"/>
    </row>
    <row r="193" spans="1:22" s="27" customFormat="1" ht="24.95" customHeight="1">
      <c r="A193" s="368"/>
      <c r="B193" s="366"/>
      <c r="C193" s="366"/>
      <c r="D193" s="366"/>
      <c r="E193" s="366"/>
      <c r="F193" s="366"/>
      <c r="G193" s="359"/>
      <c r="H193" s="359"/>
      <c r="I193" s="366"/>
      <c r="J193" s="360"/>
      <c r="K193" s="361"/>
      <c r="L193" s="362"/>
      <c r="M193" s="366"/>
      <c r="N193" s="363"/>
      <c r="O193" s="363"/>
      <c r="P193" s="356"/>
      <c r="Q193" s="357"/>
      <c r="R193" s="360"/>
      <c r="S193" s="357"/>
      <c r="T193" s="357"/>
      <c r="U193" s="357"/>
      <c r="V193" s="356"/>
    </row>
    <row r="194" spans="1:22" s="27" customFormat="1" ht="24.95" customHeight="1">
      <c r="A194" s="368">
        <v>5</v>
      </c>
      <c r="B194" s="526" t="s">
        <v>121</v>
      </c>
      <c r="C194" s="521"/>
      <c r="D194" s="521"/>
      <c r="E194" s="521"/>
      <c r="F194" s="522"/>
      <c r="G194" s="359" t="s">
        <v>82</v>
      </c>
      <c r="H194" s="359">
        <v>1</v>
      </c>
      <c r="I194" s="366">
        <f>SUM(I195:I199)</f>
        <v>0</v>
      </c>
      <c r="J194" s="360">
        <f t="shared" si="69"/>
        <v>0</v>
      </c>
      <c r="K194" s="361" t="s">
        <v>83</v>
      </c>
      <c r="L194" s="362">
        <f>IF(K194&lt;&gt;"",VLOOKUP(K194,'5.1.4 Exchange Rates'!$C$23:$D$37,2,FALSE),"")</f>
        <v>1</v>
      </c>
      <c r="M194" s="366">
        <f>SUM(M195:M199)</f>
        <v>0</v>
      </c>
      <c r="N194" s="363">
        <f t="shared" si="71"/>
        <v>0</v>
      </c>
      <c r="O194" s="363">
        <f t="shared" si="70"/>
        <v>0</v>
      </c>
      <c r="P194" s="356">
        <f t="shared" si="5"/>
        <v>0</v>
      </c>
      <c r="Q194" s="357">
        <f t="shared" si="1"/>
        <v>0</v>
      </c>
      <c r="R194" s="360">
        <f t="shared" si="2"/>
        <v>0</v>
      </c>
      <c r="S194" s="357"/>
      <c r="T194" s="357"/>
      <c r="U194" s="357"/>
      <c r="V194" s="356" t="str">
        <f>IF(S194="","Fixed",VLOOKUP(S194,'5.1.2 CPA Formulae'!$B$9:$E$19,2,FALSE))</f>
        <v>Fixed</v>
      </c>
    </row>
    <row r="195" spans="1:22" s="27" customFormat="1" ht="24.95" customHeight="1">
      <c r="A195" s="368"/>
      <c r="B195" s="366"/>
      <c r="C195" s="366"/>
      <c r="D195" s="366"/>
      <c r="E195" s="366"/>
      <c r="F195" s="366"/>
      <c r="G195" s="359"/>
      <c r="H195" s="359"/>
      <c r="I195" s="366"/>
      <c r="J195" s="360"/>
      <c r="K195" s="361"/>
      <c r="L195" s="362"/>
      <c r="M195" s="366"/>
      <c r="N195" s="363"/>
      <c r="O195" s="363"/>
      <c r="P195" s="356"/>
      <c r="Q195" s="357"/>
      <c r="R195" s="360"/>
      <c r="S195" s="357"/>
      <c r="T195" s="357"/>
      <c r="U195" s="357"/>
      <c r="V195" s="356"/>
    </row>
    <row r="196" spans="1:22" s="27" customFormat="1" ht="24.95" customHeight="1">
      <c r="A196" s="368"/>
      <c r="B196" s="366"/>
      <c r="C196" s="366"/>
      <c r="D196" s="366"/>
      <c r="E196" s="366"/>
      <c r="F196" s="366"/>
      <c r="G196" s="359"/>
      <c r="H196" s="359"/>
      <c r="I196" s="366"/>
      <c r="J196" s="360"/>
      <c r="K196" s="361"/>
      <c r="L196" s="362"/>
      <c r="M196" s="366"/>
      <c r="N196" s="363"/>
      <c r="O196" s="363"/>
      <c r="P196" s="356"/>
      <c r="Q196" s="357"/>
      <c r="R196" s="360"/>
      <c r="S196" s="357"/>
      <c r="T196" s="357"/>
      <c r="U196" s="357"/>
      <c r="V196" s="356"/>
    </row>
    <row r="197" spans="1:22" s="27" customFormat="1" ht="24.95" customHeight="1">
      <c r="A197" s="368"/>
      <c r="B197" s="366"/>
      <c r="C197" s="366"/>
      <c r="D197" s="366"/>
      <c r="E197" s="366"/>
      <c r="F197" s="366"/>
      <c r="G197" s="359"/>
      <c r="H197" s="359"/>
      <c r="I197" s="366"/>
      <c r="J197" s="360"/>
      <c r="K197" s="361"/>
      <c r="L197" s="362"/>
      <c r="M197" s="366"/>
      <c r="N197" s="363"/>
      <c r="O197" s="363"/>
      <c r="P197" s="356"/>
      <c r="Q197" s="357"/>
      <c r="R197" s="360"/>
      <c r="S197" s="357"/>
      <c r="T197" s="357"/>
      <c r="U197" s="357"/>
      <c r="V197" s="356"/>
    </row>
    <row r="198" spans="1:22" s="27" customFormat="1" ht="24.95" customHeight="1">
      <c r="A198" s="368"/>
      <c r="B198" s="366"/>
      <c r="C198" s="366"/>
      <c r="D198" s="366"/>
      <c r="E198" s="366"/>
      <c r="F198" s="366"/>
      <c r="G198" s="359"/>
      <c r="H198" s="359"/>
      <c r="I198" s="366"/>
      <c r="J198" s="360"/>
      <c r="K198" s="361"/>
      <c r="L198" s="362"/>
      <c r="M198" s="366"/>
      <c r="N198" s="363"/>
      <c r="O198" s="363"/>
      <c r="P198" s="356"/>
      <c r="Q198" s="357"/>
      <c r="R198" s="360"/>
      <c r="S198" s="357"/>
      <c r="T198" s="357"/>
      <c r="U198" s="357"/>
      <c r="V198" s="356"/>
    </row>
    <row r="199" spans="1:22" s="27" customFormat="1" ht="24.95" customHeight="1">
      <c r="A199" s="368"/>
      <c r="B199" s="366"/>
      <c r="C199" s="366"/>
      <c r="D199" s="366"/>
      <c r="E199" s="366"/>
      <c r="F199" s="366"/>
      <c r="G199" s="359"/>
      <c r="H199" s="359"/>
      <c r="I199" s="366"/>
      <c r="J199" s="360"/>
      <c r="K199" s="361"/>
      <c r="L199" s="362"/>
      <c r="M199" s="366"/>
      <c r="N199" s="363"/>
      <c r="O199" s="363"/>
      <c r="P199" s="356"/>
      <c r="Q199" s="357"/>
      <c r="R199" s="360"/>
      <c r="S199" s="357"/>
      <c r="T199" s="357"/>
      <c r="U199" s="357"/>
      <c r="V199" s="356"/>
    </row>
    <row r="200" spans="1:22" s="27" customFormat="1" ht="24.95" customHeight="1">
      <c r="A200" s="367">
        <v>6</v>
      </c>
      <c r="B200" s="526" t="s">
        <v>122</v>
      </c>
      <c r="C200" s="521"/>
      <c r="D200" s="521"/>
      <c r="E200" s="521"/>
      <c r="F200" s="522"/>
      <c r="G200" s="359" t="s">
        <v>82</v>
      </c>
      <c r="H200" s="359">
        <v>1</v>
      </c>
      <c r="I200" s="366">
        <f>SUM(I201:I205)</f>
        <v>0</v>
      </c>
      <c r="J200" s="360">
        <f t="shared" si="69"/>
        <v>0</v>
      </c>
      <c r="K200" s="361" t="s">
        <v>83</v>
      </c>
      <c r="L200" s="362">
        <f>IF(K200&lt;&gt;"",VLOOKUP(K200,'5.1.4 Exchange Rates'!$C$23:$D$37,2,FALSE),"")</f>
        <v>1</v>
      </c>
      <c r="M200" s="366">
        <f>SUM(M201:M205)</f>
        <v>0</v>
      </c>
      <c r="N200" s="363">
        <f t="shared" si="71"/>
        <v>0</v>
      </c>
      <c r="O200" s="363">
        <f t="shared" si="70"/>
        <v>0</v>
      </c>
      <c r="P200" s="356">
        <f t="shared" si="5"/>
        <v>0</v>
      </c>
      <c r="Q200" s="357">
        <f t="shared" si="1"/>
        <v>0</v>
      </c>
      <c r="R200" s="360">
        <f t="shared" si="2"/>
        <v>0</v>
      </c>
      <c r="S200" s="357"/>
      <c r="T200" s="357"/>
      <c r="U200" s="357"/>
      <c r="V200" s="356" t="str">
        <f>IF(S200="","Fixed",VLOOKUP(S200,'5.1.2 CPA Formulae'!$B$9:$E$19,2,FALSE))</f>
        <v>Fixed</v>
      </c>
    </row>
    <row r="201" spans="1:22" s="27" customFormat="1" ht="24.95" customHeight="1">
      <c r="A201" s="368"/>
      <c r="B201" s="366"/>
      <c r="C201" s="366"/>
      <c r="D201" s="366"/>
      <c r="E201" s="366"/>
      <c r="F201" s="366"/>
      <c r="G201" s="359"/>
      <c r="H201" s="359"/>
      <c r="I201" s="366"/>
      <c r="J201" s="360"/>
      <c r="K201" s="361"/>
      <c r="L201" s="362"/>
      <c r="M201" s="366"/>
      <c r="N201" s="363"/>
      <c r="O201" s="363"/>
      <c r="P201" s="356"/>
      <c r="Q201" s="357"/>
      <c r="R201" s="360"/>
      <c r="S201" s="357"/>
      <c r="T201" s="357"/>
      <c r="U201" s="357"/>
      <c r="V201" s="356"/>
    </row>
    <row r="202" spans="1:22" s="27" customFormat="1" ht="24.95" customHeight="1">
      <c r="A202" s="368"/>
      <c r="B202" s="366"/>
      <c r="C202" s="366"/>
      <c r="D202" s="366"/>
      <c r="E202" s="366"/>
      <c r="F202" s="366"/>
      <c r="G202" s="359"/>
      <c r="H202" s="359"/>
      <c r="I202" s="366"/>
      <c r="J202" s="360"/>
      <c r="K202" s="361"/>
      <c r="L202" s="362"/>
      <c r="M202" s="366"/>
      <c r="N202" s="363"/>
      <c r="O202" s="363"/>
      <c r="P202" s="356"/>
      <c r="Q202" s="357"/>
      <c r="R202" s="360"/>
      <c r="S202" s="357"/>
      <c r="T202" s="357"/>
      <c r="U202" s="357"/>
      <c r="V202" s="356"/>
    </row>
    <row r="203" spans="1:22" s="27" customFormat="1" ht="24.95" customHeight="1">
      <c r="A203" s="368"/>
      <c r="B203" s="366"/>
      <c r="C203" s="366"/>
      <c r="D203" s="366"/>
      <c r="E203" s="366"/>
      <c r="F203" s="366"/>
      <c r="G203" s="359"/>
      <c r="H203" s="359"/>
      <c r="I203" s="366"/>
      <c r="J203" s="360"/>
      <c r="K203" s="361"/>
      <c r="L203" s="362"/>
      <c r="M203" s="366"/>
      <c r="N203" s="363"/>
      <c r="O203" s="363"/>
      <c r="P203" s="356"/>
      <c r="Q203" s="357"/>
      <c r="R203" s="360"/>
      <c r="S203" s="357"/>
      <c r="T203" s="357"/>
      <c r="U203" s="357"/>
      <c r="V203" s="356"/>
    </row>
    <row r="204" spans="1:22" s="27" customFormat="1" ht="24.95" customHeight="1">
      <c r="A204" s="368"/>
      <c r="B204" s="366"/>
      <c r="C204" s="366"/>
      <c r="D204" s="366"/>
      <c r="E204" s="366"/>
      <c r="F204" s="366"/>
      <c r="G204" s="359"/>
      <c r="H204" s="359"/>
      <c r="I204" s="366"/>
      <c r="J204" s="360"/>
      <c r="K204" s="361"/>
      <c r="L204" s="362"/>
      <c r="M204" s="366"/>
      <c r="N204" s="363"/>
      <c r="O204" s="363"/>
      <c r="P204" s="356"/>
      <c r="Q204" s="357"/>
      <c r="R204" s="360"/>
      <c r="S204" s="357"/>
      <c r="T204" s="357"/>
      <c r="U204" s="357"/>
      <c r="V204" s="356"/>
    </row>
    <row r="205" spans="1:22" s="27" customFormat="1" ht="24.95" customHeight="1">
      <c r="A205" s="368"/>
      <c r="B205" s="366"/>
      <c r="C205" s="366"/>
      <c r="D205" s="366"/>
      <c r="E205" s="366"/>
      <c r="F205" s="366"/>
      <c r="G205" s="359"/>
      <c r="H205" s="359"/>
      <c r="I205" s="366"/>
      <c r="J205" s="360"/>
      <c r="K205" s="361"/>
      <c r="L205" s="362"/>
      <c r="M205" s="366"/>
      <c r="N205" s="363"/>
      <c r="O205" s="363"/>
      <c r="P205" s="356"/>
      <c r="Q205" s="357"/>
      <c r="R205" s="360"/>
      <c r="S205" s="357"/>
      <c r="T205" s="357"/>
      <c r="U205" s="357"/>
      <c r="V205" s="356"/>
    </row>
    <row r="206" spans="1:22" s="27" customFormat="1" ht="24.95" customHeight="1">
      <c r="A206" s="368">
        <v>7</v>
      </c>
      <c r="B206" s="526" t="s">
        <v>123</v>
      </c>
      <c r="C206" s="521"/>
      <c r="D206" s="521"/>
      <c r="E206" s="521"/>
      <c r="F206" s="522"/>
      <c r="G206" s="359" t="s">
        <v>82</v>
      </c>
      <c r="H206" s="359">
        <v>4</v>
      </c>
      <c r="I206" s="366">
        <f>SUM(I207:I211)</f>
        <v>0</v>
      </c>
      <c r="J206" s="360">
        <f t="shared" si="69"/>
        <v>0</v>
      </c>
      <c r="K206" s="361" t="s">
        <v>83</v>
      </c>
      <c r="L206" s="362">
        <f>IF(K206&lt;&gt;"",VLOOKUP(K206,'5.1.4 Exchange Rates'!$C$23:$D$37,2,FALSE),"")</f>
        <v>1</v>
      </c>
      <c r="M206" s="366">
        <f>SUM(M207:M211)</f>
        <v>0</v>
      </c>
      <c r="N206" s="363">
        <f t="shared" si="71"/>
        <v>0</v>
      </c>
      <c r="O206" s="363">
        <f t="shared" si="70"/>
        <v>0</v>
      </c>
      <c r="P206" s="356">
        <f t="shared" si="5"/>
        <v>0</v>
      </c>
      <c r="Q206" s="357">
        <f t="shared" si="1"/>
        <v>0</v>
      </c>
      <c r="R206" s="360">
        <f t="shared" si="2"/>
        <v>0</v>
      </c>
      <c r="S206" s="357"/>
      <c r="T206" s="357"/>
      <c r="U206" s="357"/>
      <c r="V206" s="356" t="str">
        <f>IF(S206="","Fixed",VLOOKUP(S206,'5.1.2 CPA Formulae'!$B$9:$E$19,2,FALSE))</f>
        <v>Fixed</v>
      </c>
    </row>
    <row r="207" spans="1:22" s="27" customFormat="1" ht="24.95" customHeight="1">
      <c r="A207" s="368"/>
      <c r="B207" s="366"/>
      <c r="C207" s="366"/>
      <c r="D207" s="366"/>
      <c r="E207" s="366"/>
      <c r="F207" s="366"/>
      <c r="G207" s="359"/>
      <c r="H207" s="359"/>
      <c r="I207" s="366"/>
      <c r="J207" s="360"/>
      <c r="K207" s="361"/>
      <c r="L207" s="362"/>
      <c r="M207" s="366"/>
      <c r="N207" s="363"/>
      <c r="O207" s="363"/>
      <c r="P207" s="356"/>
      <c r="Q207" s="357"/>
      <c r="R207" s="360"/>
      <c r="S207" s="357"/>
      <c r="T207" s="357"/>
      <c r="U207" s="357"/>
      <c r="V207" s="356"/>
    </row>
    <row r="208" spans="1:22" s="27" customFormat="1" ht="24.95" customHeight="1">
      <c r="A208" s="368"/>
      <c r="B208" s="366"/>
      <c r="C208" s="366"/>
      <c r="D208" s="366"/>
      <c r="E208" s="366"/>
      <c r="F208" s="366"/>
      <c r="G208" s="359"/>
      <c r="H208" s="359"/>
      <c r="I208" s="366"/>
      <c r="J208" s="360"/>
      <c r="K208" s="361"/>
      <c r="L208" s="362"/>
      <c r="M208" s="366"/>
      <c r="N208" s="363"/>
      <c r="O208" s="363"/>
      <c r="P208" s="356"/>
      <c r="Q208" s="357"/>
      <c r="R208" s="360"/>
      <c r="S208" s="357"/>
      <c r="T208" s="357"/>
      <c r="U208" s="357"/>
      <c r="V208" s="356"/>
    </row>
    <row r="209" spans="1:22" s="27" customFormat="1" ht="24.95" customHeight="1">
      <c r="A209" s="368"/>
      <c r="B209" s="366"/>
      <c r="C209" s="366"/>
      <c r="D209" s="366"/>
      <c r="E209" s="366"/>
      <c r="F209" s="366"/>
      <c r="G209" s="359"/>
      <c r="H209" s="359"/>
      <c r="I209" s="366"/>
      <c r="J209" s="360"/>
      <c r="K209" s="361"/>
      <c r="L209" s="362"/>
      <c r="M209" s="366"/>
      <c r="N209" s="363"/>
      <c r="O209" s="363"/>
      <c r="P209" s="356"/>
      <c r="Q209" s="357"/>
      <c r="R209" s="360"/>
      <c r="S209" s="357"/>
      <c r="T209" s="357"/>
      <c r="U209" s="357"/>
      <c r="V209" s="356"/>
    </row>
    <row r="210" spans="1:22" s="27" customFormat="1" ht="24.95" customHeight="1">
      <c r="A210" s="368"/>
      <c r="B210" s="366"/>
      <c r="C210" s="366"/>
      <c r="D210" s="366"/>
      <c r="E210" s="366"/>
      <c r="F210" s="366"/>
      <c r="G210" s="359"/>
      <c r="H210" s="359"/>
      <c r="I210" s="366"/>
      <c r="J210" s="360"/>
      <c r="K210" s="361"/>
      <c r="L210" s="362"/>
      <c r="M210" s="366"/>
      <c r="N210" s="363"/>
      <c r="O210" s="363"/>
      <c r="P210" s="356"/>
      <c r="Q210" s="357"/>
      <c r="R210" s="360"/>
      <c r="S210" s="357"/>
      <c r="T210" s="357"/>
      <c r="U210" s="357"/>
      <c r="V210" s="356"/>
    </row>
    <row r="211" spans="1:22" s="27" customFormat="1" ht="24.95" customHeight="1">
      <c r="A211" s="368"/>
      <c r="B211" s="366"/>
      <c r="C211" s="366"/>
      <c r="D211" s="366"/>
      <c r="E211" s="366"/>
      <c r="F211" s="366"/>
      <c r="G211" s="359"/>
      <c r="H211" s="359"/>
      <c r="I211" s="366"/>
      <c r="J211" s="360"/>
      <c r="K211" s="361"/>
      <c r="L211" s="362"/>
      <c r="M211" s="366"/>
      <c r="N211" s="363"/>
      <c r="O211" s="363"/>
      <c r="P211" s="356"/>
      <c r="Q211" s="357"/>
      <c r="R211" s="360"/>
      <c r="S211" s="357"/>
      <c r="T211" s="357"/>
      <c r="U211" s="357"/>
      <c r="V211" s="356"/>
    </row>
    <row r="212" spans="1:22" s="27" customFormat="1" ht="24.95" customHeight="1">
      <c r="A212" s="367">
        <v>8</v>
      </c>
      <c r="B212" s="526" t="s">
        <v>124</v>
      </c>
      <c r="C212" s="521"/>
      <c r="D212" s="521"/>
      <c r="E212" s="521"/>
      <c r="F212" s="522"/>
      <c r="G212" s="359" t="s">
        <v>82</v>
      </c>
      <c r="H212" s="359">
        <v>2</v>
      </c>
      <c r="I212" s="366">
        <f>SUM(I213:I217)</f>
        <v>0</v>
      </c>
      <c r="J212" s="360">
        <f t="shared" ref="J212" si="72">I212*H212</f>
        <v>0</v>
      </c>
      <c r="K212" s="361" t="s">
        <v>83</v>
      </c>
      <c r="L212" s="362">
        <f>IF(K212&lt;&gt;"",VLOOKUP(K212,'5.1.4 Exchange Rates'!$C$23:$D$37,2,FALSE),"")</f>
        <v>1</v>
      </c>
      <c r="M212" s="366">
        <f>SUM(M213:M217)</f>
        <v>0</v>
      </c>
      <c r="N212" s="363">
        <f t="shared" ref="N212" si="73">H212*M212</f>
        <v>0</v>
      </c>
      <c r="O212" s="363">
        <f t="shared" ref="O212" si="74">H212*L212*M212</f>
        <v>0</v>
      </c>
      <c r="P212" s="356">
        <f t="shared" ref="P212" si="75">O212+J212</f>
        <v>0</v>
      </c>
      <c r="Q212" s="357">
        <f t="shared" ref="Q212" si="76">P212*15%</f>
        <v>0</v>
      </c>
      <c r="R212" s="360">
        <f t="shared" ref="R212" si="77">P212+Q212</f>
        <v>0</v>
      </c>
      <c r="S212" s="357"/>
      <c r="T212" s="357"/>
      <c r="U212" s="357"/>
      <c r="V212" s="356" t="str">
        <f>IF(S212="","Fixed",VLOOKUP(S212,'5.1.2 CPA Formulae'!$B$9:$E$19,2,FALSE))</f>
        <v>Fixed</v>
      </c>
    </row>
    <row r="213" spans="1:22" s="27" customFormat="1" ht="24.95" customHeight="1">
      <c r="A213" s="368"/>
      <c r="B213" s="366"/>
      <c r="C213" s="366"/>
      <c r="D213" s="366"/>
      <c r="E213" s="366"/>
      <c r="F213" s="366"/>
      <c r="G213" s="359"/>
      <c r="H213" s="359"/>
      <c r="I213" s="366"/>
      <c r="J213" s="360"/>
      <c r="K213" s="361"/>
      <c r="L213" s="362"/>
      <c r="M213" s="366"/>
      <c r="N213" s="363"/>
      <c r="O213" s="363"/>
      <c r="P213" s="356"/>
      <c r="Q213" s="357"/>
      <c r="R213" s="360"/>
      <c r="S213" s="357"/>
      <c r="T213" s="357"/>
      <c r="U213" s="357"/>
      <c r="V213" s="356"/>
    </row>
    <row r="214" spans="1:22" s="27" customFormat="1" ht="24.95" customHeight="1">
      <c r="A214" s="368"/>
      <c r="B214" s="366"/>
      <c r="C214" s="366"/>
      <c r="D214" s="366"/>
      <c r="E214" s="366"/>
      <c r="F214" s="366"/>
      <c r="G214" s="359"/>
      <c r="H214" s="359"/>
      <c r="I214" s="366"/>
      <c r="J214" s="360"/>
      <c r="K214" s="361"/>
      <c r="L214" s="362"/>
      <c r="M214" s="366"/>
      <c r="N214" s="363"/>
      <c r="O214" s="363"/>
      <c r="P214" s="356"/>
      <c r="Q214" s="357"/>
      <c r="R214" s="360"/>
      <c r="S214" s="357"/>
      <c r="T214" s="357"/>
      <c r="U214" s="357"/>
      <c r="V214" s="356"/>
    </row>
    <row r="215" spans="1:22" s="27" customFormat="1" ht="24.95" customHeight="1">
      <c r="A215" s="368"/>
      <c r="B215" s="366"/>
      <c r="C215" s="366"/>
      <c r="D215" s="366"/>
      <c r="E215" s="366"/>
      <c r="F215" s="366"/>
      <c r="G215" s="359"/>
      <c r="H215" s="359"/>
      <c r="I215" s="366"/>
      <c r="J215" s="360"/>
      <c r="K215" s="361"/>
      <c r="L215" s="362"/>
      <c r="M215" s="366"/>
      <c r="N215" s="363"/>
      <c r="O215" s="363"/>
      <c r="P215" s="356"/>
      <c r="Q215" s="357"/>
      <c r="R215" s="360"/>
      <c r="S215" s="357"/>
      <c r="T215" s="357"/>
      <c r="U215" s="357"/>
      <c r="V215" s="356"/>
    </row>
    <row r="216" spans="1:22" s="27" customFormat="1" ht="24.95" customHeight="1">
      <c r="A216" s="368"/>
      <c r="B216" s="366"/>
      <c r="C216" s="366"/>
      <c r="D216" s="366"/>
      <c r="E216" s="366"/>
      <c r="F216" s="366"/>
      <c r="G216" s="359"/>
      <c r="H216" s="359"/>
      <c r="I216" s="366"/>
      <c r="J216" s="360"/>
      <c r="K216" s="361"/>
      <c r="L216" s="362"/>
      <c r="M216" s="366"/>
      <c r="N216" s="363"/>
      <c r="O216" s="363"/>
      <c r="P216" s="356"/>
      <c r="Q216" s="357"/>
      <c r="R216" s="360"/>
      <c r="S216" s="357"/>
      <c r="T216" s="357"/>
      <c r="U216" s="357"/>
      <c r="V216" s="356"/>
    </row>
    <row r="217" spans="1:22" s="27" customFormat="1" ht="24.95" customHeight="1">
      <c r="A217" s="368"/>
      <c r="B217" s="366"/>
      <c r="C217" s="366"/>
      <c r="D217" s="366"/>
      <c r="E217" s="366"/>
      <c r="F217" s="366"/>
      <c r="G217" s="359"/>
      <c r="H217" s="359"/>
      <c r="I217" s="366"/>
      <c r="J217" s="360"/>
      <c r="K217" s="361"/>
      <c r="L217" s="362"/>
      <c r="M217" s="366"/>
      <c r="N217" s="363"/>
      <c r="O217" s="363"/>
      <c r="P217" s="356"/>
      <c r="Q217" s="357"/>
      <c r="R217" s="360"/>
      <c r="S217" s="357"/>
      <c r="T217" s="357"/>
      <c r="U217" s="357"/>
      <c r="V217" s="356"/>
    </row>
    <row r="218" spans="1:22" s="27" customFormat="1" ht="24.95" customHeight="1">
      <c r="A218" s="368">
        <v>9</v>
      </c>
      <c r="B218" s="546" t="s">
        <v>125</v>
      </c>
      <c r="C218" s="547"/>
      <c r="D218" s="547"/>
      <c r="E218" s="547"/>
      <c r="F218" s="548"/>
      <c r="G218" s="359"/>
      <c r="H218" s="359"/>
      <c r="I218" s="366"/>
      <c r="J218" s="360"/>
      <c r="K218" s="361"/>
      <c r="L218" s="362"/>
      <c r="M218" s="366"/>
      <c r="N218" s="363"/>
      <c r="O218" s="363"/>
      <c r="P218" s="356"/>
      <c r="Q218" s="357"/>
      <c r="R218" s="360"/>
      <c r="S218" s="357"/>
      <c r="T218" s="357"/>
      <c r="U218" s="357"/>
      <c r="V218" s="356"/>
    </row>
    <row r="219" spans="1:22" s="27" customFormat="1" ht="24.95" customHeight="1">
      <c r="A219" s="367">
        <v>9.1</v>
      </c>
      <c r="B219" s="526" t="s">
        <v>126</v>
      </c>
      <c r="C219" s="521"/>
      <c r="D219" s="521"/>
      <c r="E219" s="521"/>
      <c r="F219" s="522"/>
      <c r="G219" s="359" t="s">
        <v>82</v>
      </c>
      <c r="H219" s="359">
        <v>1</v>
      </c>
      <c r="I219" s="366">
        <f>SUM(I220:I224)</f>
        <v>0</v>
      </c>
      <c r="J219" s="360">
        <f t="shared" si="69"/>
        <v>0</v>
      </c>
      <c r="K219" s="361" t="s">
        <v>83</v>
      </c>
      <c r="L219" s="362">
        <f>IF(K219&lt;&gt;"",VLOOKUP(K219,'5.1.4 Exchange Rates'!$C$23:$D$37,2,FALSE),"")</f>
        <v>1</v>
      </c>
      <c r="M219" s="366">
        <f>SUM(M220:M224)</f>
        <v>0</v>
      </c>
      <c r="N219" s="363">
        <f t="shared" si="71"/>
        <v>0</v>
      </c>
      <c r="O219" s="363">
        <f t="shared" si="70"/>
        <v>0</v>
      </c>
      <c r="P219" s="356">
        <f t="shared" si="5"/>
        <v>0</v>
      </c>
      <c r="Q219" s="357">
        <f t="shared" si="1"/>
        <v>0</v>
      </c>
      <c r="R219" s="360">
        <f t="shared" si="2"/>
        <v>0</v>
      </c>
      <c r="S219" s="357"/>
      <c r="T219" s="357"/>
      <c r="U219" s="357"/>
      <c r="V219" s="356" t="str">
        <f>IF(S219="","Fixed",VLOOKUP(S219,'5.1.2 CPA Formulae'!$B$9:$E$19,2,FALSE))</f>
        <v>Fixed</v>
      </c>
    </row>
    <row r="220" spans="1:22" s="27" customFormat="1" ht="24.95" customHeight="1">
      <c r="A220" s="368"/>
      <c r="B220" s="366"/>
      <c r="C220" s="366"/>
      <c r="D220" s="366"/>
      <c r="E220" s="366"/>
      <c r="F220" s="366"/>
      <c r="G220" s="359"/>
      <c r="H220" s="359"/>
      <c r="I220" s="366"/>
      <c r="J220" s="360"/>
      <c r="K220" s="361"/>
      <c r="L220" s="362"/>
      <c r="M220" s="366"/>
      <c r="N220" s="363"/>
      <c r="O220" s="363"/>
      <c r="P220" s="356"/>
      <c r="Q220" s="357"/>
      <c r="R220" s="360"/>
      <c r="S220" s="357"/>
      <c r="T220" s="357"/>
      <c r="U220" s="357"/>
      <c r="V220" s="356"/>
    </row>
    <row r="221" spans="1:22" s="27" customFormat="1" ht="24.95" customHeight="1">
      <c r="A221" s="368"/>
      <c r="B221" s="366"/>
      <c r="C221" s="366"/>
      <c r="D221" s="366"/>
      <c r="E221" s="366"/>
      <c r="F221" s="366"/>
      <c r="G221" s="359"/>
      <c r="H221" s="359"/>
      <c r="I221" s="366"/>
      <c r="J221" s="360"/>
      <c r="K221" s="361"/>
      <c r="L221" s="362"/>
      <c r="M221" s="366"/>
      <c r="N221" s="363"/>
      <c r="O221" s="363"/>
      <c r="P221" s="356"/>
      <c r="Q221" s="357"/>
      <c r="R221" s="360"/>
      <c r="S221" s="357"/>
      <c r="T221" s="357"/>
      <c r="U221" s="357"/>
      <c r="V221" s="356"/>
    </row>
    <row r="222" spans="1:22" s="27" customFormat="1" ht="24.95" customHeight="1">
      <c r="A222" s="368"/>
      <c r="B222" s="366"/>
      <c r="C222" s="366"/>
      <c r="D222" s="366"/>
      <c r="E222" s="366"/>
      <c r="F222" s="366"/>
      <c r="G222" s="359"/>
      <c r="H222" s="359"/>
      <c r="I222" s="366"/>
      <c r="J222" s="360"/>
      <c r="K222" s="361"/>
      <c r="L222" s="362"/>
      <c r="M222" s="366"/>
      <c r="N222" s="363"/>
      <c r="O222" s="363"/>
      <c r="P222" s="356"/>
      <c r="Q222" s="357"/>
      <c r="R222" s="360"/>
      <c r="S222" s="357"/>
      <c r="T222" s="357"/>
      <c r="U222" s="357"/>
      <c r="V222" s="356"/>
    </row>
    <row r="223" spans="1:22" s="27" customFormat="1" ht="24.95" customHeight="1">
      <c r="A223" s="368"/>
      <c r="B223" s="366"/>
      <c r="C223" s="366"/>
      <c r="D223" s="366"/>
      <c r="E223" s="366"/>
      <c r="F223" s="366"/>
      <c r="G223" s="359"/>
      <c r="H223" s="359"/>
      <c r="I223" s="366"/>
      <c r="J223" s="360"/>
      <c r="K223" s="361"/>
      <c r="L223" s="362"/>
      <c r="M223" s="366"/>
      <c r="N223" s="363"/>
      <c r="O223" s="363"/>
      <c r="P223" s="356"/>
      <c r="Q223" s="357"/>
      <c r="R223" s="360"/>
      <c r="S223" s="357"/>
      <c r="T223" s="357"/>
      <c r="U223" s="357"/>
      <c r="V223" s="356"/>
    </row>
    <row r="224" spans="1:22" s="27" customFormat="1" ht="24.95" customHeight="1">
      <c r="A224" s="368"/>
      <c r="B224" s="366"/>
      <c r="C224" s="366"/>
      <c r="D224" s="366"/>
      <c r="E224" s="366"/>
      <c r="F224" s="366"/>
      <c r="G224" s="359"/>
      <c r="H224" s="359"/>
      <c r="I224" s="366"/>
      <c r="J224" s="360"/>
      <c r="K224" s="361"/>
      <c r="L224" s="362"/>
      <c r="M224" s="366"/>
      <c r="N224" s="363"/>
      <c r="O224" s="363"/>
      <c r="P224" s="356"/>
      <c r="Q224" s="357"/>
      <c r="R224" s="360"/>
      <c r="S224" s="357"/>
      <c r="T224" s="357"/>
      <c r="U224" s="357"/>
      <c r="V224" s="356"/>
    </row>
    <row r="225" spans="1:22" s="27" customFormat="1" ht="24.95" customHeight="1">
      <c r="A225" s="368">
        <v>9.1999999999999993</v>
      </c>
      <c r="B225" s="526" t="s">
        <v>127</v>
      </c>
      <c r="C225" s="521"/>
      <c r="D225" s="521"/>
      <c r="E225" s="521"/>
      <c r="F225" s="522"/>
      <c r="G225" s="359" t="s">
        <v>82</v>
      </c>
      <c r="H225" s="359">
        <v>1</v>
      </c>
      <c r="I225" s="366">
        <f>SUM(I226:I230)</f>
        <v>0</v>
      </c>
      <c r="J225" s="360">
        <f t="shared" si="69"/>
        <v>0</v>
      </c>
      <c r="K225" s="361" t="s">
        <v>83</v>
      </c>
      <c r="L225" s="362">
        <f>IF(K225&lt;&gt;"",VLOOKUP(K225,'5.1.4 Exchange Rates'!$C$23:$D$37,2,FALSE),"")</f>
        <v>1</v>
      </c>
      <c r="M225" s="366">
        <f>SUM(M226:M230)</f>
        <v>0</v>
      </c>
      <c r="N225" s="363">
        <f t="shared" si="71"/>
        <v>0</v>
      </c>
      <c r="O225" s="363">
        <f t="shared" si="70"/>
        <v>0</v>
      </c>
      <c r="P225" s="356">
        <f t="shared" si="5"/>
        <v>0</v>
      </c>
      <c r="Q225" s="357">
        <f t="shared" si="1"/>
        <v>0</v>
      </c>
      <c r="R225" s="360">
        <f t="shared" si="2"/>
        <v>0</v>
      </c>
      <c r="S225" s="357"/>
      <c r="T225" s="357"/>
      <c r="U225" s="357"/>
      <c r="V225" s="356" t="str">
        <f>IF(S225="","Fixed",VLOOKUP(S225,'5.1.2 CPA Formulae'!$B$9:$E$19,2,FALSE))</f>
        <v>Fixed</v>
      </c>
    </row>
    <row r="226" spans="1:22" s="27" customFormat="1" ht="24.95" customHeight="1">
      <c r="A226" s="400"/>
      <c r="B226" s="366"/>
      <c r="C226" s="366"/>
      <c r="D226" s="366"/>
      <c r="E226" s="366"/>
      <c r="F226" s="366"/>
      <c r="G226" s="359"/>
      <c r="H226" s="359"/>
      <c r="I226" s="369"/>
      <c r="J226" s="360"/>
      <c r="K226" s="370"/>
      <c r="L226" s="371"/>
      <c r="M226" s="369"/>
      <c r="N226" s="373"/>
      <c r="O226" s="373"/>
      <c r="P226" s="374"/>
      <c r="Q226" s="372"/>
      <c r="R226" s="360"/>
      <c r="S226" s="372"/>
      <c r="T226" s="372"/>
      <c r="U226" s="372"/>
      <c r="V226" s="374"/>
    </row>
    <row r="227" spans="1:22" s="27" customFormat="1" ht="24.95" customHeight="1">
      <c r="A227" s="400"/>
      <c r="B227" s="366"/>
      <c r="C227" s="366"/>
      <c r="D227" s="366"/>
      <c r="E227" s="366"/>
      <c r="F227" s="366"/>
      <c r="G227" s="359"/>
      <c r="H227" s="359"/>
      <c r="I227" s="369"/>
      <c r="J227" s="360"/>
      <c r="K227" s="370"/>
      <c r="L227" s="371"/>
      <c r="M227" s="369"/>
      <c r="N227" s="373"/>
      <c r="O227" s="373"/>
      <c r="P227" s="374"/>
      <c r="Q227" s="372"/>
      <c r="R227" s="360"/>
      <c r="S227" s="372"/>
      <c r="T227" s="372"/>
      <c r="U227" s="372"/>
      <c r="V227" s="374"/>
    </row>
    <row r="228" spans="1:22" s="27" customFormat="1" ht="24.95" customHeight="1">
      <c r="A228" s="400"/>
      <c r="B228" s="366"/>
      <c r="C228" s="366"/>
      <c r="D228" s="366"/>
      <c r="E228" s="366"/>
      <c r="F228" s="366"/>
      <c r="G228" s="359"/>
      <c r="H228" s="359"/>
      <c r="I228" s="369"/>
      <c r="J228" s="360"/>
      <c r="K228" s="370"/>
      <c r="L228" s="371"/>
      <c r="M228" s="369"/>
      <c r="N228" s="373"/>
      <c r="O228" s="373"/>
      <c r="P228" s="374"/>
      <c r="Q228" s="372"/>
      <c r="R228" s="360"/>
      <c r="S228" s="372"/>
      <c r="T228" s="372"/>
      <c r="U228" s="372"/>
      <c r="V228" s="374"/>
    </row>
    <row r="229" spans="1:22" s="27" customFormat="1" ht="24.95" customHeight="1">
      <c r="A229" s="400"/>
      <c r="B229" s="366"/>
      <c r="C229" s="366"/>
      <c r="D229" s="366"/>
      <c r="E229" s="366"/>
      <c r="F229" s="366"/>
      <c r="G229" s="359"/>
      <c r="H229" s="359"/>
      <c r="I229" s="369"/>
      <c r="J229" s="360"/>
      <c r="K229" s="370"/>
      <c r="L229" s="371"/>
      <c r="M229" s="369"/>
      <c r="N229" s="373"/>
      <c r="O229" s="373"/>
      <c r="P229" s="374"/>
      <c r="Q229" s="372"/>
      <c r="R229" s="360"/>
      <c r="S229" s="372"/>
      <c r="T229" s="372"/>
      <c r="U229" s="372"/>
      <c r="V229" s="374"/>
    </row>
    <row r="230" spans="1:22" s="27" customFormat="1" ht="24.95" customHeight="1">
      <c r="A230" s="400"/>
      <c r="B230" s="366"/>
      <c r="C230" s="366"/>
      <c r="D230" s="366"/>
      <c r="E230" s="366"/>
      <c r="F230" s="366"/>
      <c r="G230" s="359"/>
      <c r="H230" s="359"/>
      <c r="I230" s="369"/>
      <c r="J230" s="360"/>
      <c r="K230" s="370"/>
      <c r="L230" s="371"/>
      <c r="M230" s="369"/>
      <c r="N230" s="373"/>
      <c r="O230" s="373"/>
      <c r="P230" s="374"/>
      <c r="Q230" s="372"/>
      <c r="R230" s="360"/>
      <c r="S230" s="372"/>
      <c r="T230" s="372"/>
      <c r="U230" s="372"/>
      <c r="V230" s="374"/>
    </row>
    <row r="231" spans="1:22" s="27" customFormat="1" ht="24.95" customHeight="1">
      <c r="A231" s="396">
        <v>10</v>
      </c>
      <c r="B231" s="541" t="s">
        <v>128</v>
      </c>
      <c r="C231" s="542"/>
      <c r="D231" s="542"/>
      <c r="E231" s="542"/>
      <c r="F231" s="543"/>
      <c r="G231" s="359"/>
      <c r="H231" s="359"/>
      <c r="I231" s="369"/>
      <c r="J231" s="360"/>
      <c r="K231" s="370"/>
      <c r="L231" s="371"/>
      <c r="M231" s="369"/>
      <c r="N231" s="373"/>
      <c r="O231" s="373"/>
      <c r="P231" s="374"/>
      <c r="Q231" s="372"/>
      <c r="R231" s="360"/>
      <c r="S231" s="372"/>
      <c r="T231" s="372"/>
      <c r="U231" s="372"/>
      <c r="V231" s="374"/>
    </row>
    <row r="232" spans="1:22" s="27" customFormat="1" ht="24.95" customHeight="1">
      <c r="A232" s="462">
        <v>10.1</v>
      </c>
      <c r="B232" s="532" t="s">
        <v>129</v>
      </c>
      <c r="C232" s="533"/>
      <c r="D232" s="533"/>
      <c r="E232" s="533"/>
      <c r="F232" s="533"/>
      <c r="G232" s="359" t="s">
        <v>82</v>
      </c>
      <c r="H232" s="359">
        <v>1</v>
      </c>
      <c r="I232" s="369">
        <f>SUM(I233:I237)</f>
        <v>0</v>
      </c>
      <c r="J232" s="360">
        <f t="shared" ref="J232" si="78">I232*H232</f>
        <v>0</v>
      </c>
      <c r="K232" s="370" t="s">
        <v>83</v>
      </c>
      <c r="L232" s="371">
        <f>IF(K232&lt;&gt;"",VLOOKUP(K232,'5.1.4 Exchange Rates'!$C$23:$D$37,2,FALSE),"")</f>
        <v>1</v>
      </c>
      <c r="M232" s="369">
        <f>SUM(M233:M237)</f>
        <v>0</v>
      </c>
      <c r="N232" s="373">
        <f t="shared" ref="N232" si="79">H232*M232</f>
        <v>0</v>
      </c>
      <c r="O232" s="373">
        <f t="shared" ref="O232" si="80">H232*L232*M232</f>
        <v>0</v>
      </c>
      <c r="P232" s="374">
        <f t="shared" ref="P232" si="81">O232+J232</f>
        <v>0</v>
      </c>
      <c r="Q232" s="372">
        <f t="shared" ref="Q232" si="82">P232*15%</f>
        <v>0</v>
      </c>
      <c r="R232" s="360">
        <f t="shared" ref="R232" si="83">P232+Q232</f>
        <v>0</v>
      </c>
      <c r="S232" s="372"/>
      <c r="T232" s="372"/>
      <c r="U232" s="372"/>
      <c r="V232" s="374" t="str">
        <f>IF(S232="","Fixed",VLOOKUP(S232,'5.1.2 CPA Formulae'!$B$9:$E$19,2,FALSE))</f>
        <v>Fixed</v>
      </c>
    </row>
    <row r="233" spans="1:22" s="27" customFormat="1" ht="24.95" customHeight="1">
      <c r="A233" s="462"/>
      <c r="B233" s="366"/>
      <c r="C233" s="366"/>
      <c r="D233" s="366"/>
      <c r="E233" s="366"/>
      <c r="F233" s="366"/>
      <c r="G233" s="378"/>
      <c r="H233" s="378"/>
      <c r="I233" s="463"/>
      <c r="J233" s="464"/>
      <c r="K233" s="465"/>
      <c r="L233" s="466"/>
      <c r="M233" s="463"/>
      <c r="N233" s="467"/>
      <c r="O233" s="467"/>
      <c r="P233" s="464"/>
      <c r="Q233" s="379"/>
      <c r="R233" s="464"/>
      <c r="S233" s="379"/>
      <c r="T233" s="379"/>
      <c r="U233" s="379"/>
      <c r="V233" s="464"/>
    </row>
    <row r="234" spans="1:22" s="27" customFormat="1" ht="24.95" customHeight="1">
      <c r="A234" s="462"/>
      <c r="B234" s="366"/>
      <c r="C234" s="366"/>
      <c r="D234" s="366"/>
      <c r="E234" s="366"/>
      <c r="F234" s="366"/>
      <c r="G234" s="378"/>
      <c r="H234" s="378"/>
      <c r="I234" s="463"/>
      <c r="J234" s="464"/>
      <c r="K234" s="465"/>
      <c r="L234" s="466"/>
      <c r="M234" s="463"/>
      <c r="N234" s="467"/>
      <c r="O234" s="467"/>
      <c r="P234" s="464"/>
      <c r="Q234" s="379"/>
      <c r="R234" s="464"/>
      <c r="S234" s="379"/>
      <c r="T234" s="379"/>
      <c r="U234" s="379"/>
      <c r="V234" s="464"/>
    </row>
    <row r="235" spans="1:22" s="27" customFormat="1" ht="24.95" customHeight="1">
      <c r="A235" s="462"/>
      <c r="B235" s="366"/>
      <c r="C235" s="366"/>
      <c r="D235" s="366"/>
      <c r="E235" s="366"/>
      <c r="F235" s="366"/>
      <c r="G235" s="378"/>
      <c r="H235" s="378"/>
      <c r="I235" s="463"/>
      <c r="J235" s="464"/>
      <c r="K235" s="465"/>
      <c r="L235" s="466"/>
      <c r="M235" s="463"/>
      <c r="N235" s="467"/>
      <c r="O235" s="467"/>
      <c r="P235" s="464"/>
      <c r="Q235" s="379"/>
      <c r="R235" s="464"/>
      <c r="S235" s="379"/>
      <c r="T235" s="379"/>
      <c r="U235" s="379"/>
      <c r="V235" s="464"/>
    </row>
    <row r="236" spans="1:22" s="27" customFormat="1" ht="24.95" customHeight="1">
      <c r="A236" s="462"/>
      <c r="B236" s="366"/>
      <c r="C236" s="366"/>
      <c r="D236" s="366"/>
      <c r="E236" s="366"/>
      <c r="F236" s="366"/>
      <c r="G236" s="378"/>
      <c r="H236" s="378"/>
      <c r="I236" s="463"/>
      <c r="J236" s="464"/>
      <c r="K236" s="465"/>
      <c r="L236" s="466"/>
      <c r="M236" s="463"/>
      <c r="N236" s="467"/>
      <c r="O236" s="467"/>
      <c r="P236" s="464"/>
      <c r="Q236" s="379"/>
      <c r="R236" s="464"/>
      <c r="S236" s="379"/>
      <c r="T236" s="379"/>
      <c r="U236" s="379"/>
      <c r="V236" s="464"/>
    </row>
    <row r="237" spans="1:22" s="27" customFormat="1" ht="24.95" customHeight="1">
      <c r="A237" s="462"/>
      <c r="B237" s="366"/>
      <c r="C237" s="366"/>
      <c r="D237" s="366"/>
      <c r="E237" s="366"/>
      <c r="F237" s="366"/>
      <c r="G237" s="378"/>
      <c r="H237" s="378"/>
      <c r="I237" s="463"/>
      <c r="J237" s="464"/>
      <c r="K237" s="465"/>
      <c r="L237" s="466"/>
      <c r="M237" s="463"/>
      <c r="N237" s="467"/>
      <c r="O237" s="467"/>
      <c r="P237" s="464"/>
      <c r="Q237" s="379"/>
      <c r="R237" s="464"/>
      <c r="S237" s="379"/>
      <c r="T237" s="379"/>
      <c r="U237" s="379"/>
      <c r="V237" s="464"/>
    </row>
    <row r="238" spans="1:22" s="27" customFormat="1" ht="24.95" customHeight="1">
      <c r="A238" s="462">
        <v>10.199999999999999</v>
      </c>
      <c r="B238" s="534" t="s">
        <v>130</v>
      </c>
      <c r="C238" s="535"/>
      <c r="D238" s="535"/>
      <c r="E238" s="535"/>
      <c r="F238" s="536"/>
      <c r="G238" s="359" t="s">
        <v>82</v>
      </c>
      <c r="H238" s="359">
        <v>1</v>
      </c>
      <c r="I238" s="369">
        <f>SUM(I239:I243)</f>
        <v>0</v>
      </c>
      <c r="J238" s="360">
        <f t="shared" ref="J238" si="84">I238*H238</f>
        <v>0</v>
      </c>
      <c r="K238" s="370" t="s">
        <v>83</v>
      </c>
      <c r="L238" s="371">
        <f>IF(K238&lt;&gt;"",VLOOKUP(K238,'5.1.4 Exchange Rates'!$C$23:$D$37,2,FALSE),"")</f>
        <v>1</v>
      </c>
      <c r="M238" s="369">
        <f>SUM(M239:M243)</f>
        <v>0</v>
      </c>
      <c r="N238" s="373">
        <f t="shared" ref="N238" si="85">H238*M238</f>
        <v>0</v>
      </c>
      <c r="O238" s="373">
        <f t="shared" ref="O238" si="86">H238*L238*M238</f>
        <v>0</v>
      </c>
      <c r="P238" s="374">
        <f t="shared" ref="P238" si="87">O238+J238</f>
        <v>0</v>
      </c>
      <c r="Q238" s="372">
        <f t="shared" ref="Q238" si="88">P238*15%</f>
        <v>0</v>
      </c>
      <c r="R238" s="360">
        <f t="shared" ref="R238" si="89">P238+Q238</f>
        <v>0</v>
      </c>
      <c r="S238" s="372"/>
      <c r="T238" s="372"/>
      <c r="U238" s="372"/>
      <c r="V238" s="374" t="str">
        <f>IF(S238="","Fixed",VLOOKUP(S238,'5.1.2 CPA Formulae'!$B$9:$E$19,2,FALSE))</f>
        <v>Fixed</v>
      </c>
    </row>
    <row r="239" spans="1:22" s="27" customFormat="1" ht="24.95" customHeight="1">
      <c r="A239" s="462"/>
      <c r="B239" s="366"/>
      <c r="C239" s="366"/>
      <c r="D239" s="366"/>
      <c r="E239" s="366"/>
      <c r="F239" s="366"/>
      <c r="G239" s="378"/>
      <c r="H239" s="378"/>
      <c r="I239" s="463"/>
      <c r="J239" s="464"/>
      <c r="K239" s="465"/>
      <c r="L239" s="466"/>
      <c r="M239" s="463"/>
      <c r="N239" s="467"/>
      <c r="O239" s="467"/>
      <c r="P239" s="464"/>
      <c r="Q239" s="379"/>
      <c r="R239" s="464"/>
      <c r="S239" s="379"/>
      <c r="T239" s="379"/>
      <c r="U239" s="379"/>
      <c r="V239" s="464"/>
    </row>
    <row r="240" spans="1:22" s="27" customFormat="1" ht="24.95" customHeight="1">
      <c r="A240" s="462"/>
      <c r="B240" s="366"/>
      <c r="C240" s="366"/>
      <c r="D240" s="366"/>
      <c r="E240" s="366"/>
      <c r="F240" s="366"/>
      <c r="G240" s="378"/>
      <c r="H240" s="378"/>
      <c r="I240" s="463"/>
      <c r="J240" s="464"/>
      <c r="K240" s="465"/>
      <c r="L240" s="466"/>
      <c r="M240" s="463"/>
      <c r="N240" s="467"/>
      <c r="O240" s="467"/>
      <c r="P240" s="464"/>
      <c r="Q240" s="379"/>
      <c r="R240" s="464"/>
      <c r="S240" s="379"/>
      <c r="T240" s="379"/>
      <c r="U240" s="379"/>
      <c r="V240" s="464"/>
    </row>
    <row r="241" spans="1:22" s="27" customFormat="1" ht="24.95" customHeight="1">
      <c r="A241" s="462"/>
      <c r="B241" s="366"/>
      <c r="C241" s="366"/>
      <c r="D241" s="366"/>
      <c r="E241" s="366"/>
      <c r="F241" s="366"/>
      <c r="G241" s="378"/>
      <c r="H241" s="378"/>
      <c r="I241" s="463"/>
      <c r="J241" s="464"/>
      <c r="K241" s="465"/>
      <c r="L241" s="466"/>
      <c r="M241" s="463"/>
      <c r="N241" s="467"/>
      <c r="O241" s="467"/>
      <c r="P241" s="464"/>
      <c r="Q241" s="379"/>
      <c r="R241" s="464"/>
      <c r="S241" s="379"/>
      <c r="T241" s="379"/>
      <c r="U241" s="379"/>
      <c r="V241" s="464"/>
    </row>
    <row r="242" spans="1:22" s="27" customFormat="1" ht="24.95" customHeight="1">
      <c r="A242" s="462"/>
      <c r="B242" s="366"/>
      <c r="C242" s="366"/>
      <c r="D242" s="366"/>
      <c r="E242" s="366"/>
      <c r="F242" s="366"/>
      <c r="G242" s="378"/>
      <c r="H242" s="378"/>
      <c r="I242" s="463"/>
      <c r="J242" s="464"/>
      <c r="K242" s="465"/>
      <c r="L242" s="466"/>
      <c r="M242" s="463"/>
      <c r="N242" s="467"/>
      <c r="O242" s="467"/>
      <c r="P242" s="464"/>
      <c r="Q242" s="379"/>
      <c r="R242" s="464"/>
      <c r="S242" s="379"/>
      <c r="T242" s="379"/>
      <c r="U242" s="379"/>
      <c r="V242" s="464"/>
    </row>
    <row r="243" spans="1:22" s="27" customFormat="1" ht="24.95" customHeight="1">
      <c r="A243" s="462"/>
      <c r="B243" s="369"/>
      <c r="C243" s="366"/>
      <c r="D243" s="366"/>
      <c r="E243" s="369"/>
      <c r="F243" s="369"/>
      <c r="G243" s="378"/>
      <c r="H243" s="378"/>
      <c r="I243" s="463"/>
      <c r="J243" s="464"/>
      <c r="K243" s="465"/>
      <c r="L243" s="466"/>
      <c r="M243" s="463"/>
      <c r="N243" s="467"/>
      <c r="O243" s="467"/>
      <c r="P243" s="464"/>
      <c r="Q243" s="379"/>
      <c r="R243" s="464"/>
      <c r="S243" s="379"/>
      <c r="T243" s="379"/>
      <c r="U243" s="379"/>
      <c r="V243" s="464"/>
    </row>
    <row r="244" spans="1:22" s="27" customFormat="1" ht="24.95" customHeight="1">
      <c r="A244" s="462">
        <v>11</v>
      </c>
      <c r="B244" s="544" t="s">
        <v>131</v>
      </c>
      <c r="C244" s="545"/>
      <c r="D244" s="545"/>
      <c r="E244" s="545"/>
      <c r="F244" s="545"/>
      <c r="G244" s="378"/>
      <c r="H244" s="378"/>
      <c r="I244" s="463"/>
      <c r="J244" s="464"/>
      <c r="K244" s="465"/>
      <c r="L244" s="466"/>
      <c r="M244" s="463"/>
      <c r="N244" s="467"/>
      <c r="O244" s="467"/>
      <c r="P244" s="464"/>
      <c r="Q244" s="379"/>
      <c r="R244" s="464"/>
      <c r="S244" s="379"/>
      <c r="T244" s="379"/>
      <c r="U244" s="379"/>
      <c r="V244" s="464"/>
    </row>
    <row r="245" spans="1:22" s="27" customFormat="1" ht="24.95" customHeight="1">
      <c r="A245" s="462">
        <v>11.1</v>
      </c>
      <c r="B245" s="532" t="s">
        <v>132</v>
      </c>
      <c r="C245" s="533"/>
      <c r="D245" s="533"/>
      <c r="E245" s="533"/>
      <c r="F245" s="533"/>
      <c r="G245" s="359" t="s">
        <v>82</v>
      </c>
      <c r="H245" s="359">
        <v>1</v>
      </c>
      <c r="I245" s="369">
        <f>SUM(I246:I250)</f>
        <v>0</v>
      </c>
      <c r="J245" s="360">
        <f t="shared" ref="J245" si="90">I245*H245</f>
        <v>0</v>
      </c>
      <c r="K245" s="370" t="s">
        <v>83</v>
      </c>
      <c r="L245" s="371">
        <f>IF(K245&lt;&gt;"",VLOOKUP(K245,'5.1.4 Exchange Rates'!$C$23:$D$37,2,FALSE),"")</f>
        <v>1</v>
      </c>
      <c r="M245" s="369">
        <f>SUM(M246:M250)</f>
        <v>0</v>
      </c>
      <c r="N245" s="373">
        <f t="shared" ref="N245" si="91">H245*M245</f>
        <v>0</v>
      </c>
      <c r="O245" s="373">
        <f t="shared" ref="O245" si="92">H245*L245*M245</f>
        <v>0</v>
      </c>
      <c r="P245" s="374">
        <f t="shared" ref="P245" si="93">O245+J245</f>
        <v>0</v>
      </c>
      <c r="Q245" s="372">
        <f t="shared" ref="Q245" si="94">P245*15%</f>
        <v>0</v>
      </c>
      <c r="R245" s="360">
        <f t="shared" ref="R245" si="95">P245+Q245</f>
        <v>0</v>
      </c>
      <c r="S245" s="372"/>
      <c r="T245" s="372"/>
      <c r="U245" s="372"/>
      <c r="V245" s="374" t="str">
        <f>IF(S245="","Fixed",VLOOKUP(S245,'5.1.2 CPA Formulae'!$B$9:$E$19,2,FALSE))</f>
        <v>Fixed</v>
      </c>
    </row>
    <row r="246" spans="1:22" s="27" customFormat="1" ht="24.95" customHeight="1">
      <c r="A246" s="462"/>
      <c r="B246" s="366"/>
      <c r="C246" s="366"/>
      <c r="D246" s="366"/>
      <c r="E246" s="366"/>
      <c r="F246" s="366"/>
      <c r="G246" s="378"/>
      <c r="H246" s="378"/>
      <c r="I246" s="463"/>
      <c r="J246" s="464"/>
      <c r="K246" s="465"/>
      <c r="L246" s="466"/>
      <c r="M246" s="463"/>
      <c r="N246" s="467"/>
      <c r="O246" s="467"/>
      <c r="P246" s="464"/>
      <c r="Q246" s="379"/>
      <c r="R246" s="464"/>
      <c r="S246" s="379"/>
      <c r="T246" s="379"/>
      <c r="U246" s="379"/>
      <c r="V246" s="464"/>
    </row>
    <row r="247" spans="1:22" s="27" customFormat="1" ht="24.95" customHeight="1">
      <c r="A247" s="462"/>
      <c r="B247" s="366"/>
      <c r="C247" s="366"/>
      <c r="D247" s="366"/>
      <c r="E247" s="366"/>
      <c r="F247" s="366"/>
      <c r="G247" s="378"/>
      <c r="H247" s="378"/>
      <c r="I247" s="463"/>
      <c r="J247" s="464"/>
      <c r="K247" s="465"/>
      <c r="L247" s="466"/>
      <c r="M247" s="463"/>
      <c r="N247" s="467"/>
      <c r="O247" s="467"/>
      <c r="P247" s="464"/>
      <c r="Q247" s="379"/>
      <c r="R247" s="464"/>
      <c r="S247" s="379"/>
      <c r="T247" s="379"/>
      <c r="U247" s="379"/>
      <c r="V247" s="464"/>
    </row>
    <row r="248" spans="1:22" s="27" customFormat="1" ht="24.95" customHeight="1">
      <c r="A248" s="462"/>
      <c r="B248" s="366"/>
      <c r="C248" s="366"/>
      <c r="D248" s="366"/>
      <c r="E248" s="366"/>
      <c r="F248" s="366"/>
      <c r="G248" s="378"/>
      <c r="H248" s="378"/>
      <c r="I248" s="463"/>
      <c r="J248" s="464"/>
      <c r="K248" s="465"/>
      <c r="L248" s="466"/>
      <c r="M248" s="463"/>
      <c r="N248" s="467"/>
      <c r="O248" s="467"/>
      <c r="P248" s="464"/>
      <c r="Q248" s="379"/>
      <c r="R248" s="464"/>
      <c r="S248" s="379"/>
      <c r="T248" s="379"/>
      <c r="U248" s="379"/>
      <c r="V248" s="464"/>
    </row>
    <row r="249" spans="1:22" s="27" customFormat="1" ht="24.95" customHeight="1">
      <c r="A249" s="462"/>
      <c r="B249" s="366"/>
      <c r="C249" s="366"/>
      <c r="D249" s="366"/>
      <c r="E249" s="366"/>
      <c r="F249" s="366"/>
      <c r="G249" s="378"/>
      <c r="H249" s="378"/>
      <c r="I249" s="463"/>
      <c r="J249" s="464"/>
      <c r="K249" s="465"/>
      <c r="L249" s="466"/>
      <c r="M249" s="463"/>
      <c r="N249" s="467"/>
      <c r="O249" s="467"/>
      <c r="P249" s="464"/>
      <c r="Q249" s="379"/>
      <c r="R249" s="464"/>
      <c r="S249" s="379"/>
      <c r="T249" s="379"/>
      <c r="U249" s="379"/>
      <c r="V249" s="464"/>
    </row>
    <row r="250" spans="1:22" s="27" customFormat="1" ht="24.95" customHeight="1">
      <c r="A250" s="462"/>
      <c r="B250" s="366"/>
      <c r="C250" s="366"/>
      <c r="D250" s="366"/>
      <c r="E250" s="366"/>
      <c r="F250" s="366"/>
      <c r="G250" s="378"/>
      <c r="H250" s="378"/>
      <c r="I250" s="463"/>
      <c r="J250" s="464"/>
      <c r="K250" s="465"/>
      <c r="L250" s="466"/>
      <c r="M250" s="463"/>
      <c r="N250" s="467"/>
      <c r="O250" s="467"/>
      <c r="P250" s="464"/>
      <c r="Q250" s="379"/>
      <c r="R250" s="464"/>
      <c r="S250" s="379"/>
      <c r="T250" s="379"/>
      <c r="U250" s="379"/>
      <c r="V250" s="464"/>
    </row>
    <row r="251" spans="1:22" s="27" customFormat="1" ht="24.95" customHeight="1">
      <c r="A251" s="462">
        <v>11.2</v>
      </c>
      <c r="B251" s="534" t="s">
        <v>133</v>
      </c>
      <c r="C251" s="535"/>
      <c r="D251" s="535"/>
      <c r="E251" s="535"/>
      <c r="F251" s="536"/>
      <c r="G251" s="359" t="s">
        <v>82</v>
      </c>
      <c r="H251" s="359">
        <v>1</v>
      </c>
      <c r="I251" s="369">
        <f>SUM(I252:I256)</f>
        <v>0</v>
      </c>
      <c r="J251" s="360">
        <f t="shared" ref="J251" si="96">I251*H251</f>
        <v>0</v>
      </c>
      <c r="K251" s="370" t="s">
        <v>83</v>
      </c>
      <c r="L251" s="371">
        <f>IF(K251&lt;&gt;"",VLOOKUP(K251,'5.1.4 Exchange Rates'!$C$23:$D$37,2,FALSE),"")</f>
        <v>1</v>
      </c>
      <c r="M251" s="369">
        <f>SUM(M252:M256)</f>
        <v>0</v>
      </c>
      <c r="N251" s="373">
        <f t="shared" ref="N251" si="97">H251*M251</f>
        <v>0</v>
      </c>
      <c r="O251" s="373">
        <f t="shared" ref="O251" si="98">H251*L251*M251</f>
        <v>0</v>
      </c>
      <c r="P251" s="374">
        <f t="shared" ref="P251" si="99">O251+J251</f>
        <v>0</v>
      </c>
      <c r="Q251" s="372">
        <f t="shared" ref="Q251" si="100">P251*15%</f>
        <v>0</v>
      </c>
      <c r="R251" s="360">
        <f t="shared" ref="R251" si="101">P251+Q251</f>
        <v>0</v>
      </c>
      <c r="S251" s="372"/>
      <c r="T251" s="372"/>
      <c r="U251" s="372"/>
      <c r="V251" s="374" t="str">
        <f>IF(S251="","Fixed",VLOOKUP(S251,'5.1.2 CPA Formulae'!$B$9:$E$19,2,FALSE))</f>
        <v>Fixed</v>
      </c>
    </row>
    <row r="252" spans="1:22" s="27" customFormat="1" ht="24.95" customHeight="1">
      <c r="A252" s="462"/>
      <c r="B252" s="366"/>
      <c r="C252" s="366"/>
      <c r="D252" s="366"/>
      <c r="E252" s="366"/>
      <c r="F252" s="366"/>
      <c r="G252" s="359"/>
      <c r="H252" s="359"/>
      <c r="I252" s="369"/>
      <c r="J252" s="385"/>
      <c r="K252" s="370"/>
      <c r="L252" s="394"/>
      <c r="M252" s="369"/>
      <c r="N252" s="373"/>
      <c r="O252" s="373"/>
      <c r="P252" s="374"/>
      <c r="Q252" s="372"/>
      <c r="R252" s="385"/>
      <c r="S252" s="372"/>
      <c r="T252" s="372"/>
      <c r="U252" s="372"/>
      <c r="V252" s="374"/>
    </row>
    <row r="253" spans="1:22" s="27" customFormat="1" ht="24.95" customHeight="1">
      <c r="A253" s="462"/>
      <c r="B253" s="366"/>
      <c r="C253" s="366"/>
      <c r="D253" s="366"/>
      <c r="E253" s="366"/>
      <c r="F253" s="366"/>
      <c r="G253" s="359"/>
      <c r="H253" s="359"/>
      <c r="I253" s="369"/>
      <c r="J253" s="385"/>
      <c r="K253" s="370"/>
      <c r="L253" s="394"/>
      <c r="M253" s="369"/>
      <c r="N253" s="373"/>
      <c r="O253" s="373"/>
      <c r="P253" s="374"/>
      <c r="Q253" s="372"/>
      <c r="R253" s="385"/>
      <c r="S253" s="372"/>
      <c r="T253" s="372"/>
      <c r="U253" s="372"/>
      <c r="V253" s="374"/>
    </row>
    <row r="254" spans="1:22" s="27" customFormat="1" ht="24.95" customHeight="1">
      <c r="A254" s="462"/>
      <c r="B254" s="366"/>
      <c r="C254" s="366"/>
      <c r="D254" s="366"/>
      <c r="E254" s="366"/>
      <c r="F254" s="366"/>
      <c r="G254" s="359"/>
      <c r="H254" s="359"/>
      <c r="I254" s="369"/>
      <c r="J254" s="385"/>
      <c r="K254" s="370"/>
      <c r="L254" s="394"/>
      <c r="M254" s="369"/>
      <c r="N254" s="373"/>
      <c r="O254" s="373"/>
      <c r="P254" s="374"/>
      <c r="Q254" s="372"/>
      <c r="R254" s="385"/>
      <c r="S254" s="372"/>
      <c r="T254" s="372"/>
      <c r="U254" s="372"/>
      <c r="V254" s="374"/>
    </row>
    <row r="255" spans="1:22" s="27" customFormat="1" ht="24.95" customHeight="1">
      <c r="A255" s="462"/>
      <c r="B255" s="366"/>
      <c r="C255" s="366"/>
      <c r="D255" s="366"/>
      <c r="E255" s="366"/>
      <c r="F255" s="366"/>
      <c r="G255" s="359"/>
      <c r="H255" s="359"/>
      <c r="I255" s="369"/>
      <c r="J255" s="385"/>
      <c r="K255" s="370"/>
      <c r="L255" s="394"/>
      <c r="M255" s="369"/>
      <c r="N255" s="373"/>
      <c r="O255" s="373"/>
      <c r="P255" s="374"/>
      <c r="Q255" s="372"/>
      <c r="R255" s="385"/>
      <c r="S255" s="372"/>
      <c r="T255" s="372"/>
      <c r="U255" s="372"/>
      <c r="V255" s="374"/>
    </row>
    <row r="256" spans="1:22" s="27" customFormat="1" ht="24.95" customHeight="1">
      <c r="A256" s="462"/>
      <c r="B256" s="369"/>
      <c r="C256" s="366"/>
      <c r="D256" s="366"/>
      <c r="E256" s="369"/>
      <c r="F256" s="369"/>
      <c r="G256" s="359"/>
      <c r="H256" s="359"/>
      <c r="I256" s="369"/>
      <c r="J256" s="385"/>
      <c r="K256" s="370"/>
      <c r="L256" s="394"/>
      <c r="M256" s="369"/>
      <c r="N256" s="373"/>
      <c r="O256" s="373"/>
      <c r="P256" s="374"/>
      <c r="Q256" s="372"/>
      <c r="R256" s="385"/>
      <c r="S256" s="372"/>
      <c r="T256" s="372"/>
      <c r="U256" s="372"/>
      <c r="V256" s="374"/>
    </row>
    <row r="257" spans="1:22" s="27" customFormat="1" ht="24.95" customHeight="1">
      <c r="A257" s="462">
        <v>12</v>
      </c>
      <c r="B257" s="526" t="s">
        <v>134</v>
      </c>
      <c r="C257" s="521"/>
      <c r="D257" s="521"/>
      <c r="E257" s="521"/>
      <c r="F257" s="522"/>
      <c r="G257" s="359" t="s">
        <v>82</v>
      </c>
      <c r="H257" s="359">
        <v>1</v>
      </c>
      <c r="I257" s="369">
        <v>0</v>
      </c>
      <c r="J257" s="360">
        <f t="shared" ref="J257:J271" si="102">I257*H257</f>
        <v>0</v>
      </c>
      <c r="K257" s="370" t="s">
        <v>83</v>
      </c>
      <c r="L257" s="371">
        <f>IF(K257&lt;&gt;"",VLOOKUP(K257,'5.1.4 Exchange Rates'!$C$23:$D$37,2,FALSE),"")</f>
        <v>1</v>
      </c>
      <c r="M257" s="369">
        <v>0</v>
      </c>
      <c r="N257" s="373">
        <f t="shared" ref="N257:N271" si="103">H257*M257</f>
        <v>0</v>
      </c>
      <c r="O257" s="373">
        <f t="shared" ref="O257:O271" si="104">H257*L257*M257</f>
        <v>0</v>
      </c>
      <c r="P257" s="374">
        <f t="shared" ref="P257:P271" si="105">O257+J257</f>
        <v>0</v>
      </c>
      <c r="Q257" s="372">
        <f t="shared" ref="Q257:Q271" si="106">P257*15%</f>
        <v>0</v>
      </c>
      <c r="R257" s="360">
        <f t="shared" ref="R257:R271" si="107">P257+Q257</f>
        <v>0</v>
      </c>
      <c r="S257" s="372"/>
      <c r="T257" s="372"/>
      <c r="U257" s="372"/>
      <c r="V257" s="374" t="str">
        <f>IF(S257="","Fixed",VLOOKUP(S257,'5.1.2 CPA Formulae'!$B$9:$E$19,2,FALSE))</f>
        <v>Fixed</v>
      </c>
    </row>
    <row r="258" spans="1:22" s="27" customFormat="1" ht="24.95" customHeight="1">
      <c r="A258" s="462"/>
      <c r="B258" s="366"/>
      <c r="C258" s="366"/>
      <c r="D258" s="366"/>
      <c r="E258" s="366"/>
      <c r="F258" s="366"/>
      <c r="G258" s="359"/>
      <c r="H258" s="359"/>
      <c r="I258" s="369"/>
      <c r="J258" s="360"/>
      <c r="K258" s="370"/>
      <c r="L258" s="371"/>
      <c r="M258" s="369"/>
      <c r="N258" s="373"/>
      <c r="O258" s="373"/>
      <c r="P258" s="374"/>
      <c r="Q258" s="372"/>
      <c r="R258" s="360"/>
      <c r="S258" s="372"/>
      <c r="T258" s="372"/>
      <c r="U258" s="372"/>
      <c r="V258" s="374"/>
    </row>
    <row r="259" spans="1:22" s="27" customFormat="1" ht="24.95" customHeight="1">
      <c r="A259" s="462"/>
      <c r="B259" s="366"/>
      <c r="C259" s="366"/>
      <c r="D259" s="366"/>
      <c r="E259" s="366"/>
      <c r="F259" s="366"/>
      <c r="G259" s="359"/>
      <c r="H259" s="359"/>
      <c r="I259" s="369"/>
      <c r="J259" s="360"/>
      <c r="K259" s="370"/>
      <c r="L259" s="371"/>
      <c r="M259" s="369"/>
      <c r="N259" s="373"/>
      <c r="O259" s="373"/>
      <c r="P259" s="374"/>
      <c r="Q259" s="372"/>
      <c r="R259" s="360"/>
      <c r="S259" s="372"/>
      <c r="T259" s="372"/>
      <c r="U259" s="372"/>
      <c r="V259" s="374"/>
    </row>
    <row r="260" spans="1:22" s="27" customFormat="1" ht="24.95" customHeight="1">
      <c r="A260" s="462"/>
      <c r="B260" s="366"/>
      <c r="C260" s="366"/>
      <c r="D260" s="366"/>
      <c r="E260" s="366"/>
      <c r="F260" s="366"/>
      <c r="G260" s="359"/>
      <c r="H260" s="359"/>
      <c r="I260" s="369"/>
      <c r="J260" s="360"/>
      <c r="K260" s="370"/>
      <c r="L260" s="371"/>
      <c r="M260" s="369"/>
      <c r="N260" s="373"/>
      <c r="O260" s="373"/>
      <c r="P260" s="374"/>
      <c r="Q260" s="372"/>
      <c r="R260" s="360"/>
      <c r="S260" s="372"/>
      <c r="T260" s="372"/>
      <c r="U260" s="372"/>
      <c r="V260" s="374"/>
    </row>
    <row r="261" spans="1:22" s="27" customFormat="1" ht="24.95" customHeight="1">
      <c r="A261" s="462"/>
      <c r="B261" s="366"/>
      <c r="C261" s="366"/>
      <c r="D261" s="366"/>
      <c r="E261" s="366"/>
      <c r="F261" s="366"/>
      <c r="G261" s="359"/>
      <c r="H261" s="359"/>
      <c r="I261" s="369"/>
      <c r="J261" s="360"/>
      <c r="K261" s="370"/>
      <c r="L261" s="371"/>
      <c r="M261" s="369"/>
      <c r="N261" s="373"/>
      <c r="O261" s="373"/>
      <c r="P261" s="374"/>
      <c r="Q261" s="372"/>
      <c r="R261" s="360"/>
      <c r="S261" s="372"/>
      <c r="T261" s="372"/>
      <c r="U261" s="372"/>
      <c r="V261" s="374"/>
    </row>
    <row r="262" spans="1:22" s="27" customFormat="1" ht="24.95" customHeight="1">
      <c r="A262" s="462"/>
      <c r="B262" s="369"/>
      <c r="C262" s="366"/>
      <c r="D262" s="366"/>
      <c r="E262" s="369"/>
      <c r="F262" s="369"/>
      <c r="G262" s="359"/>
      <c r="H262" s="359"/>
      <c r="I262" s="369"/>
      <c r="J262" s="360"/>
      <c r="K262" s="370"/>
      <c r="L262" s="371"/>
      <c r="M262" s="369"/>
      <c r="N262" s="373"/>
      <c r="O262" s="373"/>
      <c r="P262" s="374"/>
      <c r="Q262" s="372"/>
      <c r="R262" s="360"/>
      <c r="S262" s="372"/>
      <c r="T262" s="372"/>
      <c r="U262" s="372"/>
      <c r="V262" s="374"/>
    </row>
    <row r="263" spans="1:22" s="27" customFormat="1" ht="24.95" customHeight="1">
      <c r="A263" s="462">
        <v>13</v>
      </c>
      <c r="B263" s="532" t="s">
        <v>135</v>
      </c>
      <c r="C263" s="537"/>
      <c r="D263" s="537"/>
      <c r="E263" s="537"/>
      <c r="F263" s="537"/>
      <c r="G263" s="359" t="s">
        <v>82</v>
      </c>
      <c r="H263" s="359">
        <v>1</v>
      </c>
      <c r="I263" s="369"/>
      <c r="J263" s="360"/>
      <c r="K263" s="370"/>
      <c r="L263" s="371"/>
      <c r="M263" s="369"/>
      <c r="N263" s="373"/>
      <c r="O263" s="373"/>
      <c r="P263" s="374"/>
      <c r="Q263" s="372"/>
      <c r="R263" s="360"/>
      <c r="S263" s="372"/>
      <c r="T263" s="372"/>
      <c r="U263" s="372"/>
      <c r="V263" s="374"/>
    </row>
    <row r="264" spans="1:22" s="27" customFormat="1" ht="24.95" customHeight="1">
      <c r="A264" s="462">
        <v>14</v>
      </c>
      <c r="B264" s="538" t="s">
        <v>136</v>
      </c>
      <c r="C264" s="539"/>
      <c r="D264" s="539"/>
      <c r="E264" s="539"/>
      <c r="F264" s="540"/>
      <c r="G264" s="359" t="s">
        <v>82</v>
      </c>
      <c r="H264" s="359">
        <v>1</v>
      </c>
      <c r="I264" s="369"/>
      <c r="J264" s="360"/>
      <c r="K264" s="370"/>
      <c r="L264" s="371"/>
      <c r="M264" s="369"/>
      <c r="N264" s="373"/>
      <c r="O264" s="373"/>
      <c r="P264" s="374"/>
      <c r="Q264" s="372"/>
      <c r="R264" s="360"/>
      <c r="S264" s="372"/>
      <c r="T264" s="372"/>
      <c r="U264" s="372"/>
      <c r="V264" s="374"/>
    </row>
    <row r="265" spans="1:22" s="27" customFormat="1" ht="24.95" customHeight="1">
      <c r="A265" s="462">
        <v>15</v>
      </c>
      <c r="B265" s="532" t="s">
        <v>137</v>
      </c>
      <c r="C265" s="533"/>
      <c r="D265" s="533"/>
      <c r="E265" s="533"/>
      <c r="F265" s="533"/>
      <c r="G265" s="359" t="s">
        <v>82</v>
      </c>
      <c r="H265" s="359">
        <v>4</v>
      </c>
      <c r="I265" s="369">
        <f>SUM(I266:I270)</f>
        <v>0</v>
      </c>
      <c r="J265" s="360">
        <f t="shared" si="102"/>
        <v>0</v>
      </c>
      <c r="K265" s="370" t="s">
        <v>83</v>
      </c>
      <c r="L265" s="371">
        <f>IF(K265&lt;&gt;"",VLOOKUP(K265,'5.1.4 Exchange Rates'!$C$23:$D$37,2,FALSE),"")</f>
        <v>1</v>
      </c>
      <c r="M265" s="369">
        <f>SUM(M266:M270)</f>
        <v>0</v>
      </c>
      <c r="N265" s="373">
        <f t="shared" si="103"/>
        <v>0</v>
      </c>
      <c r="O265" s="373">
        <f t="shared" si="104"/>
        <v>0</v>
      </c>
      <c r="P265" s="374">
        <f t="shared" si="105"/>
        <v>0</v>
      </c>
      <c r="Q265" s="372">
        <f t="shared" si="106"/>
        <v>0</v>
      </c>
      <c r="R265" s="360">
        <f t="shared" si="107"/>
        <v>0</v>
      </c>
      <c r="S265" s="372"/>
      <c r="T265" s="372"/>
      <c r="U265" s="372"/>
      <c r="V265" s="374" t="str">
        <f>IF(S265="","Fixed",VLOOKUP(S265,'5.1.2 CPA Formulae'!$B$9:$E$19,2,FALSE))</f>
        <v>Fixed</v>
      </c>
    </row>
    <row r="266" spans="1:22" s="27" customFormat="1" ht="24.95" customHeight="1">
      <c r="A266" s="462"/>
      <c r="B266" s="366"/>
      <c r="C266" s="366"/>
      <c r="D266" s="366"/>
      <c r="E266" s="366"/>
      <c r="F266" s="366"/>
      <c r="G266" s="359"/>
      <c r="H266" s="359"/>
      <c r="I266" s="369"/>
      <c r="J266" s="360"/>
      <c r="K266" s="370"/>
      <c r="L266" s="371"/>
      <c r="M266" s="369"/>
      <c r="N266" s="373"/>
      <c r="O266" s="373"/>
      <c r="P266" s="374"/>
      <c r="Q266" s="372"/>
      <c r="R266" s="360"/>
      <c r="S266" s="372"/>
      <c r="T266" s="372"/>
      <c r="U266" s="372"/>
      <c r="V266" s="374"/>
    </row>
    <row r="267" spans="1:22" s="27" customFormat="1" ht="24.95" customHeight="1">
      <c r="A267" s="462"/>
      <c r="B267" s="366"/>
      <c r="C267" s="366"/>
      <c r="D267" s="366"/>
      <c r="E267" s="366"/>
      <c r="F267" s="366"/>
      <c r="G267" s="359"/>
      <c r="H267" s="359"/>
      <c r="I267" s="369"/>
      <c r="J267" s="360"/>
      <c r="K267" s="370"/>
      <c r="L267" s="371"/>
      <c r="M267" s="369"/>
      <c r="N267" s="373"/>
      <c r="O267" s="373"/>
      <c r="P267" s="374"/>
      <c r="Q267" s="372"/>
      <c r="R267" s="360"/>
      <c r="S267" s="372"/>
      <c r="T267" s="372"/>
      <c r="U267" s="372"/>
      <c r="V267" s="374"/>
    </row>
    <row r="268" spans="1:22" s="27" customFormat="1" ht="24.95" customHeight="1">
      <c r="A268" s="462"/>
      <c r="B268" s="366"/>
      <c r="C268" s="366"/>
      <c r="D268" s="366"/>
      <c r="E268" s="366"/>
      <c r="F268" s="366"/>
      <c r="G268" s="359"/>
      <c r="H268" s="359"/>
      <c r="I268" s="369"/>
      <c r="J268" s="360"/>
      <c r="K268" s="370"/>
      <c r="L268" s="371"/>
      <c r="M268" s="369"/>
      <c r="N268" s="373"/>
      <c r="O268" s="373"/>
      <c r="P268" s="374"/>
      <c r="Q268" s="372"/>
      <c r="R268" s="360"/>
      <c r="S268" s="372"/>
      <c r="T268" s="372"/>
      <c r="U268" s="372"/>
      <c r="V268" s="374"/>
    </row>
    <row r="269" spans="1:22" s="27" customFormat="1" ht="24.95" customHeight="1">
      <c r="A269" s="462"/>
      <c r="B269" s="366"/>
      <c r="C269" s="366"/>
      <c r="D269" s="366"/>
      <c r="E269" s="366"/>
      <c r="F269" s="366"/>
      <c r="G269" s="359"/>
      <c r="H269" s="359"/>
      <c r="I269" s="369"/>
      <c r="J269" s="360"/>
      <c r="K269" s="370"/>
      <c r="L269" s="371"/>
      <c r="M269" s="369"/>
      <c r="N269" s="373"/>
      <c r="O269" s="373"/>
      <c r="P269" s="374"/>
      <c r="Q269" s="372"/>
      <c r="R269" s="360"/>
      <c r="S269" s="372"/>
      <c r="T269" s="372"/>
      <c r="U269" s="372"/>
      <c r="V269" s="374"/>
    </row>
    <row r="270" spans="1:22" s="27" customFormat="1" ht="24.95" customHeight="1">
      <c r="A270" s="462"/>
      <c r="B270" s="366"/>
      <c r="C270" s="366"/>
      <c r="D270" s="366"/>
      <c r="E270" s="366"/>
      <c r="F270" s="366"/>
      <c r="G270" s="359"/>
      <c r="H270" s="359"/>
      <c r="I270" s="369"/>
      <c r="J270" s="360"/>
      <c r="K270" s="370"/>
      <c r="L270" s="371"/>
      <c r="M270" s="369"/>
      <c r="N270" s="373"/>
      <c r="O270" s="373"/>
      <c r="P270" s="374"/>
      <c r="Q270" s="372"/>
      <c r="R270" s="360"/>
      <c r="S270" s="372"/>
      <c r="T270" s="372"/>
      <c r="U270" s="372"/>
      <c r="V270" s="374"/>
    </row>
    <row r="271" spans="1:22" s="27" customFormat="1" ht="24.95" customHeight="1">
      <c r="A271" s="462">
        <v>16</v>
      </c>
      <c r="B271" s="528" t="s">
        <v>138</v>
      </c>
      <c r="C271" s="529"/>
      <c r="D271" s="529"/>
      <c r="E271" s="529"/>
      <c r="F271" s="530"/>
      <c r="G271" s="378" t="s">
        <v>82</v>
      </c>
      <c r="H271" s="378">
        <v>1</v>
      </c>
      <c r="I271" s="463">
        <f>SUM(I272:I276)</f>
        <v>0</v>
      </c>
      <c r="J271" s="464">
        <f t="shared" si="102"/>
        <v>0</v>
      </c>
      <c r="K271" s="465" t="s">
        <v>83</v>
      </c>
      <c r="L271" s="466">
        <f>IF(K271&lt;&gt;"",VLOOKUP(K271,'5.1.4 Exchange Rates'!$C$23:$D$37,2,FALSE),"")</f>
        <v>1</v>
      </c>
      <c r="M271" s="463">
        <f>SUM(M272:M276)</f>
        <v>0</v>
      </c>
      <c r="N271" s="467">
        <f t="shared" si="103"/>
        <v>0</v>
      </c>
      <c r="O271" s="467">
        <f t="shared" si="104"/>
        <v>0</v>
      </c>
      <c r="P271" s="464">
        <f t="shared" si="105"/>
        <v>0</v>
      </c>
      <c r="Q271" s="379">
        <f t="shared" si="106"/>
        <v>0</v>
      </c>
      <c r="R271" s="464">
        <f t="shared" si="107"/>
        <v>0</v>
      </c>
      <c r="S271" s="379"/>
      <c r="T271" s="379"/>
      <c r="U271" s="379"/>
      <c r="V271" s="464" t="str">
        <f>IF(S271="","Fixed",VLOOKUP(S271,'5.1.2 CPA Formulae'!$B$9:$E$19,2,FALSE))</f>
        <v>Fixed</v>
      </c>
    </row>
    <row r="272" spans="1:22" s="27" customFormat="1" ht="24.95" customHeight="1">
      <c r="A272" s="462"/>
      <c r="B272" s="366"/>
      <c r="C272" s="366"/>
      <c r="D272" s="366"/>
      <c r="E272" s="366"/>
      <c r="F272" s="366"/>
      <c r="G272" s="378"/>
      <c r="H272" s="378"/>
      <c r="I272" s="463"/>
      <c r="J272" s="464"/>
      <c r="K272" s="465"/>
      <c r="L272" s="466"/>
      <c r="M272" s="463"/>
      <c r="N272" s="467"/>
      <c r="O272" s="467"/>
      <c r="P272" s="464"/>
      <c r="Q272" s="379"/>
      <c r="R272" s="464"/>
      <c r="S272" s="379"/>
      <c r="T272" s="379"/>
      <c r="U272" s="379"/>
      <c r="V272" s="464"/>
    </row>
    <row r="273" spans="1:22" s="27" customFormat="1" ht="24.95" customHeight="1">
      <c r="A273" s="462"/>
      <c r="B273" s="366"/>
      <c r="C273" s="366"/>
      <c r="D273" s="366"/>
      <c r="E273" s="366"/>
      <c r="F273" s="366"/>
      <c r="G273" s="378"/>
      <c r="H273" s="378"/>
      <c r="I273" s="463"/>
      <c r="J273" s="464"/>
      <c r="K273" s="465"/>
      <c r="L273" s="466"/>
      <c r="M273" s="463"/>
      <c r="N273" s="467"/>
      <c r="O273" s="467"/>
      <c r="P273" s="464"/>
      <c r="Q273" s="379"/>
      <c r="R273" s="464"/>
      <c r="S273" s="379"/>
      <c r="T273" s="379"/>
      <c r="U273" s="379"/>
      <c r="V273" s="464"/>
    </row>
    <row r="274" spans="1:22" s="27" customFormat="1" ht="24.95" customHeight="1">
      <c r="A274" s="462"/>
      <c r="B274" s="366"/>
      <c r="C274" s="366"/>
      <c r="D274" s="366"/>
      <c r="E274" s="366"/>
      <c r="F274" s="366"/>
      <c r="G274" s="378"/>
      <c r="H274" s="378"/>
      <c r="I274" s="463"/>
      <c r="J274" s="464"/>
      <c r="K274" s="465"/>
      <c r="L274" s="466"/>
      <c r="M274" s="463"/>
      <c r="N274" s="467"/>
      <c r="O274" s="467"/>
      <c r="P274" s="464"/>
      <c r="Q274" s="379"/>
      <c r="R274" s="464"/>
      <c r="S274" s="379"/>
      <c r="T274" s="379"/>
      <c r="U274" s="379"/>
      <c r="V274" s="464"/>
    </row>
    <row r="275" spans="1:22" s="27" customFormat="1" ht="24.95" customHeight="1">
      <c r="A275" s="462"/>
      <c r="B275" s="366"/>
      <c r="C275" s="366"/>
      <c r="D275" s="366"/>
      <c r="E275" s="366"/>
      <c r="F275" s="366"/>
      <c r="G275" s="378"/>
      <c r="H275" s="378"/>
      <c r="I275" s="463"/>
      <c r="J275" s="464"/>
      <c r="K275" s="465"/>
      <c r="L275" s="466"/>
      <c r="M275" s="463"/>
      <c r="N275" s="467"/>
      <c r="O275" s="467"/>
      <c r="P275" s="464"/>
      <c r="Q275" s="379"/>
      <c r="R275" s="464"/>
      <c r="S275" s="379"/>
      <c r="T275" s="379"/>
      <c r="U275" s="379"/>
      <c r="V275" s="464"/>
    </row>
    <row r="276" spans="1:22" s="27" customFormat="1" ht="24.95" customHeight="1" thickBot="1">
      <c r="A276" s="462"/>
      <c r="B276" s="366"/>
      <c r="C276" s="366"/>
      <c r="D276" s="366"/>
      <c r="E276" s="366"/>
      <c r="F276" s="366"/>
      <c r="G276" s="378"/>
      <c r="H276" s="378"/>
      <c r="I276" s="463"/>
      <c r="J276" s="464"/>
      <c r="K276" s="465"/>
      <c r="L276" s="466"/>
      <c r="M276" s="463"/>
      <c r="N276" s="467"/>
      <c r="O276" s="467"/>
      <c r="P276" s="464"/>
      <c r="Q276" s="379"/>
      <c r="R276" s="464"/>
      <c r="S276" s="379"/>
      <c r="T276" s="379"/>
      <c r="U276" s="379"/>
      <c r="V276" s="464"/>
    </row>
    <row r="277" spans="1:22" s="27" customFormat="1" ht="24.95" customHeight="1" thickBot="1">
      <c r="A277" s="469"/>
      <c r="B277" s="480"/>
      <c r="C277" s="480"/>
      <c r="D277" s="480"/>
      <c r="E277" s="392" t="s">
        <v>93</v>
      </c>
      <c r="F277" s="455"/>
      <c r="G277" s="470"/>
      <c r="H277" s="471">
        <v>22</v>
      </c>
      <c r="I277" s="472">
        <f>SUM(I170,I176,I182,I188,I194,I200,I206,I212,I219,I225,I232,I238,I245,I251,I257,I265,I271)</f>
        <v>0</v>
      </c>
      <c r="J277" s="473">
        <f>I277*H277</f>
        <v>0</v>
      </c>
      <c r="K277" s="474" t="s">
        <v>83</v>
      </c>
      <c r="L277" s="473">
        <f>IF(K277&lt;&gt;"",VLOOKUP(K277,'5.1.4 Exchange Rates'!$C$23:$D$37,2,FALSE),"")</f>
        <v>1</v>
      </c>
      <c r="M277" s="472">
        <f>SUM(M170,M176,M182,M188,M194,M200,M206,M212,M219,M225,M232,M238,M245,M251,M257,M265,M271)</f>
        <v>0</v>
      </c>
      <c r="N277" s="475">
        <f>H277*M277</f>
        <v>0</v>
      </c>
      <c r="O277" s="475">
        <f>H277*L277*M277</f>
        <v>0</v>
      </c>
      <c r="P277" s="473">
        <f>O277+J277</f>
        <v>0</v>
      </c>
      <c r="Q277" s="476">
        <f t="shared" ref="Q277" si="108">P277*15%</f>
        <v>0</v>
      </c>
      <c r="R277" s="473">
        <f t="shared" ref="R277" si="109">P277+Q277</f>
        <v>0</v>
      </c>
      <c r="S277" s="476"/>
      <c r="T277" s="490"/>
      <c r="U277" s="490"/>
      <c r="V277" s="477"/>
    </row>
    <row r="278" spans="1:22" s="27" customFormat="1" ht="24.95" customHeight="1">
      <c r="A278" s="401" t="s">
        <v>139</v>
      </c>
      <c r="B278" s="523" t="s">
        <v>140</v>
      </c>
      <c r="C278" s="524"/>
      <c r="D278" s="524"/>
      <c r="E278" s="524"/>
      <c r="F278" s="525"/>
      <c r="G278" s="359"/>
      <c r="H278" s="359"/>
      <c r="I278" s="366"/>
      <c r="J278" s="360"/>
      <c r="K278" s="361"/>
      <c r="L278" s="362"/>
      <c r="M278" s="357"/>
      <c r="N278" s="363"/>
      <c r="O278" s="363"/>
      <c r="P278" s="356"/>
      <c r="Q278" s="357"/>
      <c r="R278" s="360"/>
      <c r="S278" s="357"/>
      <c r="T278" s="357"/>
      <c r="U278" s="357"/>
      <c r="V278" s="356"/>
    </row>
    <row r="279" spans="1:22" s="27" customFormat="1" ht="24.95" customHeight="1">
      <c r="A279" s="367">
        <v>1</v>
      </c>
      <c r="B279" s="526" t="s">
        <v>141</v>
      </c>
      <c r="C279" s="521"/>
      <c r="D279" s="521"/>
      <c r="E279" s="521"/>
      <c r="F279" s="522"/>
      <c r="G279" s="359" t="s">
        <v>82</v>
      </c>
      <c r="H279" s="359">
        <v>4</v>
      </c>
      <c r="I279" s="463">
        <f>SUM(I280:I284)</f>
        <v>0</v>
      </c>
      <c r="J279" s="360">
        <f t="shared" si="69"/>
        <v>0</v>
      </c>
      <c r="K279" s="361" t="s">
        <v>83</v>
      </c>
      <c r="L279" s="362">
        <f>IF(K279&lt;&gt;"",VLOOKUP(K279,'5.1.4 Exchange Rates'!$C$23:$D$37,2,FALSE),"")</f>
        <v>1</v>
      </c>
      <c r="M279" s="463">
        <f>SUM(M280:M284)</f>
        <v>0</v>
      </c>
      <c r="N279" s="363">
        <f t="shared" si="71"/>
        <v>0</v>
      </c>
      <c r="O279" s="363">
        <f t="shared" si="70"/>
        <v>0</v>
      </c>
      <c r="P279" s="356">
        <f t="shared" si="5"/>
        <v>0</v>
      </c>
      <c r="Q279" s="357">
        <f t="shared" si="1"/>
        <v>0</v>
      </c>
      <c r="R279" s="360">
        <f t="shared" si="2"/>
        <v>0</v>
      </c>
      <c r="S279" s="357"/>
      <c r="T279" s="357"/>
      <c r="U279" s="357"/>
      <c r="V279" s="356" t="str">
        <f>IF(S279="","Fixed",VLOOKUP(S279,'5.1.2 CPA Formulae'!$B$9:$E$19,2,FALSE))</f>
        <v>Fixed</v>
      </c>
    </row>
    <row r="280" spans="1:22" s="27" customFormat="1" ht="24.95" customHeight="1">
      <c r="A280" s="368"/>
      <c r="B280" s="366"/>
      <c r="C280" s="366"/>
      <c r="D280" s="366"/>
      <c r="E280" s="366"/>
      <c r="F280" s="366"/>
      <c r="G280" s="359"/>
      <c r="H280" s="359"/>
      <c r="I280" s="366"/>
      <c r="J280" s="360"/>
      <c r="K280" s="361"/>
      <c r="L280" s="362"/>
      <c r="M280" s="366"/>
      <c r="N280" s="363"/>
      <c r="O280" s="363"/>
      <c r="P280" s="356"/>
      <c r="Q280" s="357"/>
      <c r="R280" s="360"/>
      <c r="S280" s="357"/>
      <c r="T280" s="357"/>
      <c r="U280" s="357"/>
      <c r="V280" s="356"/>
    </row>
    <row r="281" spans="1:22" s="27" customFormat="1" ht="24.95" customHeight="1">
      <c r="A281" s="368"/>
      <c r="B281" s="366"/>
      <c r="C281" s="366"/>
      <c r="D281" s="366"/>
      <c r="E281" s="366"/>
      <c r="F281" s="366"/>
      <c r="G281" s="359"/>
      <c r="H281" s="359"/>
      <c r="I281" s="366"/>
      <c r="J281" s="360"/>
      <c r="K281" s="361"/>
      <c r="L281" s="362"/>
      <c r="M281" s="366"/>
      <c r="N281" s="363"/>
      <c r="O281" s="363"/>
      <c r="P281" s="356"/>
      <c r="Q281" s="357"/>
      <c r="R281" s="360"/>
      <c r="S281" s="357"/>
      <c r="T281" s="357"/>
      <c r="U281" s="357"/>
      <c r="V281" s="356"/>
    </row>
    <row r="282" spans="1:22" s="27" customFormat="1" ht="24.95" customHeight="1">
      <c r="A282" s="368"/>
      <c r="B282" s="366"/>
      <c r="C282" s="366"/>
      <c r="D282" s="366"/>
      <c r="E282" s="366"/>
      <c r="F282" s="366"/>
      <c r="G282" s="359"/>
      <c r="H282" s="359"/>
      <c r="I282" s="366"/>
      <c r="J282" s="360"/>
      <c r="K282" s="361"/>
      <c r="L282" s="362"/>
      <c r="M282" s="366"/>
      <c r="N282" s="363"/>
      <c r="O282" s="363"/>
      <c r="P282" s="356"/>
      <c r="Q282" s="357"/>
      <c r="R282" s="360"/>
      <c r="S282" s="357"/>
      <c r="T282" s="357"/>
      <c r="U282" s="357"/>
      <c r="V282" s="356"/>
    </row>
    <row r="283" spans="1:22" s="27" customFormat="1" ht="24.95" customHeight="1">
      <c r="A283" s="368"/>
      <c r="B283" s="366"/>
      <c r="C283" s="366"/>
      <c r="D283" s="366"/>
      <c r="E283" s="366"/>
      <c r="F283" s="366"/>
      <c r="G283" s="359"/>
      <c r="H283" s="359"/>
      <c r="I283" s="366"/>
      <c r="J283" s="360"/>
      <c r="K283" s="361"/>
      <c r="L283" s="362"/>
      <c r="M283" s="366"/>
      <c r="N283" s="363"/>
      <c r="O283" s="363"/>
      <c r="P283" s="356"/>
      <c r="Q283" s="357"/>
      <c r="R283" s="360"/>
      <c r="S283" s="357"/>
      <c r="T283" s="357"/>
      <c r="U283" s="357"/>
      <c r="V283" s="356"/>
    </row>
    <row r="284" spans="1:22" s="27" customFormat="1" ht="24.95" customHeight="1">
      <c r="A284" s="368"/>
      <c r="B284" s="366"/>
      <c r="C284" s="366"/>
      <c r="D284" s="366"/>
      <c r="E284" s="366"/>
      <c r="F284" s="366"/>
      <c r="G284" s="359"/>
      <c r="H284" s="359"/>
      <c r="I284" s="366"/>
      <c r="J284" s="360"/>
      <c r="K284" s="361"/>
      <c r="L284" s="362"/>
      <c r="M284" s="366"/>
      <c r="N284" s="363"/>
      <c r="O284" s="363"/>
      <c r="P284" s="356"/>
      <c r="Q284" s="357"/>
      <c r="R284" s="360"/>
      <c r="S284" s="357"/>
      <c r="T284" s="357"/>
      <c r="U284" s="357"/>
      <c r="V284" s="356"/>
    </row>
    <row r="285" spans="1:22" s="27" customFormat="1" ht="24.95" customHeight="1">
      <c r="A285" s="368">
        <v>2</v>
      </c>
      <c r="B285" s="526" t="s">
        <v>142</v>
      </c>
      <c r="C285" s="521"/>
      <c r="D285" s="521"/>
      <c r="E285" s="521"/>
      <c r="F285" s="522"/>
      <c r="G285" s="359" t="s">
        <v>82</v>
      </c>
      <c r="H285" s="359">
        <v>3</v>
      </c>
      <c r="I285" s="463">
        <f>SUM(I286:I290)</f>
        <v>0</v>
      </c>
      <c r="J285" s="360">
        <f t="shared" si="69"/>
        <v>0</v>
      </c>
      <c r="K285" s="361" t="s">
        <v>83</v>
      </c>
      <c r="L285" s="362">
        <f>IF(K285&lt;&gt;"",VLOOKUP(K285,'5.1.4 Exchange Rates'!$C$23:$D$37,2,FALSE),"")</f>
        <v>1</v>
      </c>
      <c r="M285" s="463">
        <f>SUM(M286:M290)</f>
        <v>0</v>
      </c>
      <c r="N285" s="363">
        <f t="shared" si="71"/>
        <v>0</v>
      </c>
      <c r="O285" s="363">
        <f t="shared" si="70"/>
        <v>0</v>
      </c>
      <c r="P285" s="356">
        <f t="shared" si="5"/>
        <v>0</v>
      </c>
      <c r="Q285" s="357">
        <f t="shared" si="1"/>
        <v>0</v>
      </c>
      <c r="R285" s="360">
        <f t="shared" si="2"/>
        <v>0</v>
      </c>
      <c r="S285" s="357"/>
      <c r="T285" s="357"/>
      <c r="U285" s="357"/>
      <c r="V285" s="356" t="str">
        <f>IF(S285="","Fixed",VLOOKUP(S285,'5.1.2 CPA Formulae'!$B$9:$E$19,2,FALSE))</f>
        <v>Fixed</v>
      </c>
    </row>
    <row r="286" spans="1:22" s="27" customFormat="1" ht="24.95" customHeight="1">
      <c r="A286" s="368"/>
      <c r="B286" s="366"/>
      <c r="C286" s="366"/>
      <c r="D286" s="366"/>
      <c r="E286" s="366"/>
      <c r="F286" s="366"/>
      <c r="G286" s="359"/>
      <c r="H286" s="359"/>
      <c r="I286" s="366"/>
      <c r="J286" s="360"/>
      <c r="K286" s="361"/>
      <c r="L286" s="362"/>
      <c r="M286" s="366"/>
      <c r="N286" s="363"/>
      <c r="O286" s="363"/>
      <c r="P286" s="356"/>
      <c r="Q286" s="357"/>
      <c r="R286" s="360"/>
      <c r="S286" s="357"/>
      <c r="T286" s="357"/>
      <c r="U286" s="357"/>
      <c r="V286" s="356"/>
    </row>
    <row r="287" spans="1:22" s="27" customFormat="1" ht="24.95" customHeight="1">
      <c r="A287" s="368"/>
      <c r="B287" s="366"/>
      <c r="C287" s="366"/>
      <c r="D287" s="366"/>
      <c r="E287" s="366"/>
      <c r="F287" s="366"/>
      <c r="G287" s="359"/>
      <c r="H287" s="359"/>
      <c r="I287" s="366"/>
      <c r="J287" s="360"/>
      <c r="K287" s="361"/>
      <c r="L287" s="362"/>
      <c r="M287" s="366"/>
      <c r="N287" s="363"/>
      <c r="O287" s="363"/>
      <c r="P287" s="356"/>
      <c r="Q287" s="357"/>
      <c r="R287" s="360"/>
      <c r="S287" s="357"/>
      <c r="T287" s="357"/>
      <c r="U287" s="357"/>
      <c r="V287" s="356"/>
    </row>
    <row r="288" spans="1:22" s="27" customFormat="1" ht="24.95" customHeight="1">
      <c r="A288" s="368"/>
      <c r="B288" s="366"/>
      <c r="C288" s="366"/>
      <c r="D288" s="366"/>
      <c r="E288" s="366"/>
      <c r="F288" s="366"/>
      <c r="G288" s="359"/>
      <c r="H288" s="359"/>
      <c r="I288" s="366"/>
      <c r="J288" s="360"/>
      <c r="K288" s="361"/>
      <c r="L288" s="362"/>
      <c r="M288" s="366"/>
      <c r="N288" s="363"/>
      <c r="O288" s="363"/>
      <c r="P288" s="356"/>
      <c r="Q288" s="357"/>
      <c r="R288" s="360"/>
      <c r="S288" s="357"/>
      <c r="T288" s="357"/>
      <c r="U288" s="357"/>
      <c r="V288" s="356"/>
    </row>
    <row r="289" spans="1:22" s="27" customFormat="1" ht="24.95" customHeight="1">
      <c r="A289" s="368"/>
      <c r="B289" s="366"/>
      <c r="C289" s="366"/>
      <c r="D289" s="366"/>
      <c r="E289" s="366"/>
      <c r="F289" s="366"/>
      <c r="G289" s="359"/>
      <c r="H289" s="359"/>
      <c r="I289" s="366"/>
      <c r="J289" s="360"/>
      <c r="K289" s="361"/>
      <c r="L289" s="362"/>
      <c r="M289" s="366"/>
      <c r="N289" s="363"/>
      <c r="O289" s="363"/>
      <c r="P289" s="356"/>
      <c r="Q289" s="357"/>
      <c r="R289" s="360"/>
      <c r="S289" s="357"/>
      <c r="T289" s="357"/>
      <c r="U289" s="357"/>
      <c r="V289" s="356"/>
    </row>
    <row r="290" spans="1:22" s="27" customFormat="1" ht="24.95" customHeight="1">
      <c r="A290" s="368"/>
      <c r="B290" s="366"/>
      <c r="C290" s="366"/>
      <c r="D290" s="366"/>
      <c r="E290" s="366"/>
      <c r="F290" s="366"/>
      <c r="G290" s="359"/>
      <c r="H290" s="359"/>
      <c r="I290" s="366"/>
      <c r="J290" s="360"/>
      <c r="K290" s="361"/>
      <c r="L290" s="362"/>
      <c r="M290" s="366"/>
      <c r="N290" s="363"/>
      <c r="O290" s="363"/>
      <c r="P290" s="356"/>
      <c r="Q290" s="357"/>
      <c r="R290" s="360"/>
      <c r="S290" s="357"/>
      <c r="T290" s="357"/>
      <c r="U290" s="357"/>
      <c r="V290" s="356"/>
    </row>
    <row r="291" spans="1:22" s="27" customFormat="1" ht="24.95" customHeight="1">
      <c r="A291" s="367">
        <v>3</v>
      </c>
      <c r="B291" s="526" t="s">
        <v>143</v>
      </c>
      <c r="C291" s="521"/>
      <c r="D291" s="521"/>
      <c r="E291" s="521"/>
      <c r="F291" s="522"/>
      <c r="G291" s="359" t="s">
        <v>82</v>
      </c>
      <c r="H291" s="359">
        <v>2</v>
      </c>
      <c r="I291" s="463">
        <f>SUM(I292:I296)</f>
        <v>0</v>
      </c>
      <c r="J291" s="360">
        <f t="shared" si="69"/>
        <v>0</v>
      </c>
      <c r="K291" s="361" t="s">
        <v>83</v>
      </c>
      <c r="L291" s="362">
        <f>IF(K291&lt;&gt;"",VLOOKUP(K291,'5.1.4 Exchange Rates'!$C$23:$D$37,2,FALSE),"")</f>
        <v>1</v>
      </c>
      <c r="M291" s="463">
        <f>SUM(M292:M296)</f>
        <v>0</v>
      </c>
      <c r="N291" s="363">
        <f t="shared" si="71"/>
        <v>0</v>
      </c>
      <c r="O291" s="363">
        <f t="shared" si="70"/>
        <v>0</v>
      </c>
      <c r="P291" s="356">
        <f t="shared" si="5"/>
        <v>0</v>
      </c>
      <c r="Q291" s="357">
        <f t="shared" si="1"/>
        <v>0</v>
      </c>
      <c r="R291" s="360">
        <f t="shared" si="2"/>
        <v>0</v>
      </c>
      <c r="S291" s="357"/>
      <c r="T291" s="357"/>
      <c r="U291" s="357"/>
      <c r="V291" s="356" t="str">
        <f>IF(S291="","Fixed",VLOOKUP(S291,'5.1.2 CPA Formulae'!$B$9:$E$19,2,FALSE))</f>
        <v>Fixed</v>
      </c>
    </row>
    <row r="292" spans="1:22" s="27" customFormat="1" ht="24.95" customHeight="1">
      <c r="A292" s="368"/>
      <c r="B292" s="366"/>
      <c r="C292" s="366"/>
      <c r="D292" s="366"/>
      <c r="E292" s="366"/>
      <c r="F292" s="366"/>
      <c r="G292" s="359"/>
      <c r="H292" s="359"/>
      <c r="I292" s="366"/>
      <c r="J292" s="360"/>
      <c r="K292" s="361"/>
      <c r="L292" s="362"/>
      <c r="M292" s="366"/>
      <c r="N292" s="363"/>
      <c r="O292" s="363"/>
      <c r="P292" s="356"/>
      <c r="Q292" s="357"/>
      <c r="R292" s="360"/>
      <c r="S292" s="357"/>
      <c r="T292" s="357"/>
      <c r="U292" s="357"/>
      <c r="V292" s="356"/>
    </row>
    <row r="293" spans="1:22" s="27" customFormat="1" ht="24.95" customHeight="1">
      <c r="A293" s="368"/>
      <c r="B293" s="366"/>
      <c r="C293" s="366"/>
      <c r="D293" s="366"/>
      <c r="E293" s="366"/>
      <c r="F293" s="366"/>
      <c r="G293" s="359"/>
      <c r="H293" s="359"/>
      <c r="I293" s="366"/>
      <c r="J293" s="360"/>
      <c r="K293" s="361"/>
      <c r="L293" s="362"/>
      <c r="M293" s="366"/>
      <c r="N293" s="363"/>
      <c r="O293" s="363"/>
      <c r="P293" s="356"/>
      <c r="Q293" s="357"/>
      <c r="R293" s="360"/>
      <c r="S293" s="357"/>
      <c r="T293" s="357"/>
      <c r="U293" s="357"/>
      <c r="V293" s="356"/>
    </row>
    <row r="294" spans="1:22" s="27" customFormat="1" ht="24.95" customHeight="1">
      <c r="A294" s="368"/>
      <c r="B294" s="366"/>
      <c r="C294" s="366"/>
      <c r="D294" s="366"/>
      <c r="E294" s="366"/>
      <c r="F294" s="366"/>
      <c r="G294" s="359"/>
      <c r="H294" s="359"/>
      <c r="I294" s="366"/>
      <c r="J294" s="360"/>
      <c r="K294" s="361"/>
      <c r="L294" s="362"/>
      <c r="M294" s="366"/>
      <c r="N294" s="363"/>
      <c r="O294" s="363"/>
      <c r="P294" s="356"/>
      <c r="Q294" s="357"/>
      <c r="R294" s="360"/>
      <c r="S294" s="357"/>
      <c r="T294" s="357"/>
      <c r="U294" s="357"/>
      <c r="V294" s="356"/>
    </row>
    <row r="295" spans="1:22" s="27" customFormat="1" ht="24.95" customHeight="1">
      <c r="A295" s="368"/>
      <c r="B295" s="366"/>
      <c r="C295" s="366"/>
      <c r="D295" s="366"/>
      <c r="E295" s="366"/>
      <c r="F295" s="366"/>
      <c r="G295" s="359"/>
      <c r="H295" s="359"/>
      <c r="I295" s="366"/>
      <c r="J295" s="360"/>
      <c r="K295" s="361"/>
      <c r="L295" s="362"/>
      <c r="M295" s="366"/>
      <c r="N295" s="363"/>
      <c r="O295" s="363"/>
      <c r="P295" s="356"/>
      <c r="Q295" s="357"/>
      <c r="R295" s="360"/>
      <c r="S295" s="357"/>
      <c r="T295" s="357"/>
      <c r="U295" s="357"/>
      <c r="V295" s="356"/>
    </row>
    <row r="296" spans="1:22" s="27" customFormat="1" ht="24.95" customHeight="1">
      <c r="A296" s="368"/>
      <c r="B296" s="366"/>
      <c r="C296" s="366"/>
      <c r="D296" s="366"/>
      <c r="E296" s="366"/>
      <c r="F296" s="366"/>
      <c r="G296" s="359"/>
      <c r="H296" s="359"/>
      <c r="I296" s="369"/>
      <c r="J296" s="360"/>
      <c r="K296" s="370"/>
      <c r="L296" s="371"/>
      <c r="M296" s="369"/>
      <c r="N296" s="373"/>
      <c r="O296" s="373"/>
      <c r="P296" s="374"/>
      <c r="Q296" s="372"/>
      <c r="R296" s="360"/>
      <c r="S296" s="372"/>
      <c r="T296" s="372"/>
      <c r="U296" s="372"/>
      <c r="V296" s="374"/>
    </row>
    <row r="297" spans="1:22" s="27" customFormat="1" ht="24.95" customHeight="1">
      <c r="A297" s="368">
        <v>4</v>
      </c>
      <c r="B297" s="526" t="s">
        <v>144</v>
      </c>
      <c r="C297" s="521"/>
      <c r="D297" s="521"/>
      <c r="E297" s="521"/>
      <c r="F297" s="522"/>
      <c r="G297" s="378" t="s">
        <v>82</v>
      </c>
      <c r="H297" s="378">
        <v>18</v>
      </c>
      <c r="I297" s="463">
        <f>SUM(I298:I302)</f>
        <v>0</v>
      </c>
      <c r="J297" s="464">
        <f t="shared" si="69"/>
        <v>0</v>
      </c>
      <c r="K297" s="465" t="s">
        <v>83</v>
      </c>
      <c r="L297" s="466">
        <f>IF(K297&lt;&gt;"",VLOOKUP(K297,'5.1.4 Exchange Rates'!$C$23:$D$37,2,FALSE),"")</f>
        <v>1</v>
      </c>
      <c r="M297" s="463">
        <f>SUM(M298:M302)</f>
        <v>0</v>
      </c>
      <c r="N297" s="467">
        <f t="shared" si="71"/>
        <v>0</v>
      </c>
      <c r="O297" s="467">
        <f t="shared" si="70"/>
        <v>0</v>
      </c>
      <c r="P297" s="464">
        <f t="shared" si="5"/>
        <v>0</v>
      </c>
      <c r="Q297" s="379">
        <f t="shared" si="1"/>
        <v>0</v>
      </c>
      <c r="R297" s="464">
        <f t="shared" si="2"/>
        <v>0</v>
      </c>
      <c r="S297" s="379"/>
      <c r="T297" s="379"/>
      <c r="U297" s="379"/>
      <c r="V297" s="464" t="str">
        <f>IF(S297="","Fixed",VLOOKUP(S297,'5.1.2 CPA Formulae'!$B$9:$E$19,2,FALSE))</f>
        <v>Fixed</v>
      </c>
    </row>
    <row r="298" spans="1:22" s="27" customFormat="1" ht="24.95" customHeight="1">
      <c r="A298" s="368"/>
      <c r="B298" s="366"/>
      <c r="C298" s="366"/>
      <c r="D298" s="366"/>
      <c r="E298" s="366"/>
      <c r="F298" s="366"/>
      <c r="G298" s="378"/>
      <c r="H298" s="378"/>
      <c r="I298" s="463"/>
      <c r="J298" s="464"/>
      <c r="K298" s="465"/>
      <c r="L298" s="466"/>
      <c r="M298" s="463"/>
      <c r="N298" s="467"/>
      <c r="O298" s="467"/>
      <c r="P298" s="464"/>
      <c r="Q298" s="379"/>
      <c r="R298" s="464"/>
      <c r="S298" s="379"/>
      <c r="T298" s="379"/>
      <c r="U298" s="379"/>
      <c r="V298" s="464"/>
    </row>
    <row r="299" spans="1:22" s="27" customFormat="1" ht="24.95" customHeight="1">
      <c r="A299" s="368"/>
      <c r="B299" s="366"/>
      <c r="C299" s="366"/>
      <c r="D299" s="366"/>
      <c r="E299" s="366"/>
      <c r="F299" s="366"/>
      <c r="G299" s="378"/>
      <c r="H299" s="378"/>
      <c r="I299" s="463"/>
      <c r="J299" s="464"/>
      <c r="K299" s="465"/>
      <c r="L299" s="466"/>
      <c r="M299" s="463"/>
      <c r="N299" s="467"/>
      <c r="O299" s="467"/>
      <c r="P299" s="464"/>
      <c r="Q299" s="379"/>
      <c r="R299" s="464"/>
      <c r="S299" s="379"/>
      <c r="T299" s="379"/>
      <c r="U299" s="379"/>
      <c r="V299" s="464"/>
    </row>
    <row r="300" spans="1:22" s="27" customFormat="1" ht="24.95" customHeight="1">
      <c r="A300" s="368"/>
      <c r="B300" s="366"/>
      <c r="C300" s="366"/>
      <c r="D300" s="366"/>
      <c r="E300" s="366"/>
      <c r="F300" s="366"/>
      <c r="G300" s="378"/>
      <c r="H300" s="378"/>
      <c r="I300" s="463"/>
      <c r="J300" s="464"/>
      <c r="K300" s="465"/>
      <c r="L300" s="466"/>
      <c r="M300" s="463"/>
      <c r="N300" s="467"/>
      <c r="O300" s="467"/>
      <c r="P300" s="464"/>
      <c r="Q300" s="379"/>
      <c r="R300" s="464"/>
      <c r="S300" s="379"/>
      <c r="T300" s="379"/>
      <c r="U300" s="379"/>
      <c r="V300" s="464"/>
    </row>
    <row r="301" spans="1:22" s="27" customFormat="1" ht="24.95" customHeight="1">
      <c r="A301" s="368"/>
      <c r="B301" s="366"/>
      <c r="C301" s="366"/>
      <c r="D301" s="366"/>
      <c r="E301" s="366"/>
      <c r="F301" s="366"/>
      <c r="G301" s="378"/>
      <c r="H301" s="378"/>
      <c r="I301" s="463"/>
      <c r="J301" s="464"/>
      <c r="K301" s="465"/>
      <c r="L301" s="466"/>
      <c r="M301" s="463"/>
      <c r="N301" s="467"/>
      <c r="O301" s="467"/>
      <c r="P301" s="464"/>
      <c r="Q301" s="379"/>
      <c r="R301" s="464"/>
      <c r="S301" s="379"/>
      <c r="T301" s="379"/>
      <c r="U301" s="379"/>
      <c r="V301" s="464"/>
    </row>
    <row r="302" spans="1:22" s="27" customFormat="1" ht="24.95" customHeight="1">
      <c r="A302" s="368"/>
      <c r="B302" s="366"/>
      <c r="C302" s="366"/>
      <c r="D302" s="366"/>
      <c r="E302" s="366"/>
      <c r="F302" s="366"/>
      <c r="G302" s="378"/>
      <c r="H302" s="378"/>
      <c r="I302" s="463"/>
      <c r="J302" s="464"/>
      <c r="K302" s="465"/>
      <c r="L302" s="466"/>
      <c r="M302" s="463"/>
      <c r="N302" s="467"/>
      <c r="O302" s="467"/>
      <c r="P302" s="464"/>
      <c r="Q302" s="379"/>
      <c r="R302" s="464"/>
      <c r="S302" s="379"/>
      <c r="T302" s="379"/>
      <c r="U302" s="379"/>
      <c r="V302" s="464"/>
    </row>
    <row r="303" spans="1:22" s="27" customFormat="1" ht="24.95" customHeight="1">
      <c r="A303" s="367">
        <v>5</v>
      </c>
      <c r="B303" s="528" t="s">
        <v>145</v>
      </c>
      <c r="C303" s="529"/>
      <c r="D303" s="529"/>
      <c r="E303" s="529"/>
      <c r="F303" s="530"/>
      <c r="G303" s="378" t="s">
        <v>82</v>
      </c>
      <c r="H303" s="378">
        <v>10</v>
      </c>
      <c r="I303" s="463">
        <f>SUM(I304:I308)</f>
        <v>0</v>
      </c>
      <c r="J303" s="464">
        <f t="shared" ref="J303" si="110">I303*H303</f>
        <v>0</v>
      </c>
      <c r="K303" s="465" t="s">
        <v>83</v>
      </c>
      <c r="L303" s="466">
        <f>IF(K303&lt;&gt;"",VLOOKUP(K303,'5.1.4 Exchange Rates'!$C$23:$D$37,2,FALSE),"")</f>
        <v>1</v>
      </c>
      <c r="M303" s="463">
        <f>SUM(M304:M308)</f>
        <v>0</v>
      </c>
      <c r="N303" s="467">
        <f t="shared" ref="N303" si="111">H303*M303</f>
        <v>0</v>
      </c>
      <c r="O303" s="467">
        <f t="shared" ref="O303" si="112">H303*L303*M303</f>
        <v>0</v>
      </c>
      <c r="P303" s="464">
        <f t="shared" ref="P303" si="113">O303+J303</f>
        <v>0</v>
      </c>
      <c r="Q303" s="379">
        <f t="shared" ref="Q303" si="114">P303*15%</f>
        <v>0</v>
      </c>
      <c r="R303" s="464">
        <f t="shared" ref="R303" si="115">P303+Q303</f>
        <v>0</v>
      </c>
      <c r="S303" s="379"/>
      <c r="T303" s="379"/>
      <c r="U303" s="379"/>
      <c r="V303" s="464" t="str">
        <f>IF(S303="","Fixed",VLOOKUP(S303,'5.1.2 CPA Formulae'!$B$9:$E$19,2,FALSE))</f>
        <v>Fixed</v>
      </c>
    </row>
    <row r="304" spans="1:22" s="27" customFormat="1" ht="24.95" customHeight="1">
      <c r="A304" s="368"/>
      <c r="B304" s="366"/>
      <c r="C304" s="366"/>
      <c r="D304" s="366"/>
      <c r="E304" s="366"/>
      <c r="F304" s="366"/>
      <c r="G304" s="378"/>
      <c r="H304" s="378"/>
      <c r="I304" s="463"/>
      <c r="J304" s="464"/>
      <c r="K304" s="465"/>
      <c r="L304" s="466"/>
      <c r="M304" s="463"/>
      <c r="N304" s="467"/>
      <c r="O304" s="467"/>
      <c r="P304" s="464"/>
      <c r="Q304" s="379"/>
      <c r="R304" s="464"/>
      <c r="S304" s="379"/>
      <c r="T304" s="379"/>
      <c r="U304" s="379"/>
      <c r="V304" s="464"/>
    </row>
    <row r="305" spans="1:22" s="27" customFormat="1" ht="24.95" customHeight="1">
      <c r="A305" s="368"/>
      <c r="B305" s="366"/>
      <c r="C305" s="366"/>
      <c r="D305" s="366"/>
      <c r="E305" s="366"/>
      <c r="F305" s="366"/>
      <c r="G305" s="378"/>
      <c r="H305" s="378"/>
      <c r="I305" s="463"/>
      <c r="J305" s="464"/>
      <c r="K305" s="465"/>
      <c r="L305" s="466"/>
      <c r="M305" s="463"/>
      <c r="N305" s="467"/>
      <c r="O305" s="467"/>
      <c r="P305" s="464"/>
      <c r="Q305" s="379"/>
      <c r="R305" s="464"/>
      <c r="S305" s="379"/>
      <c r="T305" s="379"/>
      <c r="U305" s="379"/>
      <c r="V305" s="464"/>
    </row>
    <row r="306" spans="1:22" s="27" customFormat="1" ht="24.95" customHeight="1">
      <c r="A306" s="368"/>
      <c r="B306" s="366"/>
      <c r="C306" s="366"/>
      <c r="D306" s="366"/>
      <c r="E306" s="366"/>
      <c r="F306" s="366"/>
      <c r="G306" s="378"/>
      <c r="H306" s="378"/>
      <c r="I306" s="463"/>
      <c r="J306" s="464"/>
      <c r="K306" s="465"/>
      <c r="L306" s="466"/>
      <c r="M306" s="463"/>
      <c r="N306" s="467"/>
      <c r="O306" s="467"/>
      <c r="P306" s="464"/>
      <c r="Q306" s="379"/>
      <c r="R306" s="464"/>
      <c r="S306" s="379"/>
      <c r="T306" s="379"/>
      <c r="U306" s="379"/>
      <c r="V306" s="464"/>
    </row>
    <row r="307" spans="1:22" s="27" customFormat="1" ht="24.95" customHeight="1">
      <c r="A307" s="368"/>
      <c r="B307" s="366"/>
      <c r="C307" s="366"/>
      <c r="D307" s="366"/>
      <c r="E307" s="366"/>
      <c r="F307" s="366"/>
      <c r="G307" s="378"/>
      <c r="H307" s="378"/>
      <c r="I307" s="463"/>
      <c r="J307" s="464"/>
      <c r="K307" s="465"/>
      <c r="L307" s="466"/>
      <c r="M307" s="463"/>
      <c r="N307" s="467"/>
      <c r="O307" s="467"/>
      <c r="P307" s="464"/>
      <c r="Q307" s="379"/>
      <c r="R307" s="464"/>
      <c r="S307" s="379"/>
      <c r="T307" s="379"/>
      <c r="U307" s="379"/>
      <c r="V307" s="464"/>
    </row>
    <row r="308" spans="1:22" s="27" customFormat="1" ht="24.95" customHeight="1">
      <c r="A308" s="368"/>
      <c r="B308" s="366"/>
      <c r="C308" s="366"/>
      <c r="D308" s="366"/>
      <c r="E308" s="366"/>
      <c r="F308" s="366"/>
      <c r="G308" s="378"/>
      <c r="H308" s="378"/>
      <c r="I308" s="463"/>
      <c r="J308" s="464"/>
      <c r="K308" s="465"/>
      <c r="L308" s="466"/>
      <c r="M308" s="463"/>
      <c r="N308" s="467"/>
      <c r="O308" s="467"/>
      <c r="P308" s="464"/>
      <c r="Q308" s="379"/>
      <c r="R308" s="464"/>
      <c r="S308" s="379"/>
      <c r="T308" s="379"/>
      <c r="U308" s="379"/>
      <c r="V308" s="464"/>
    </row>
    <row r="309" spans="1:22" s="27" customFormat="1" ht="24.95" customHeight="1">
      <c r="A309" s="368">
        <v>6</v>
      </c>
      <c r="B309" s="528" t="s">
        <v>146</v>
      </c>
      <c r="C309" s="529"/>
      <c r="D309" s="529"/>
      <c r="E309" s="529"/>
      <c r="F309" s="530"/>
      <c r="G309" s="378" t="s">
        <v>82</v>
      </c>
      <c r="H309" s="378">
        <v>10</v>
      </c>
      <c r="I309" s="463">
        <f>SUM(I310:I314)</f>
        <v>0</v>
      </c>
      <c r="J309" s="464">
        <f t="shared" ref="J309" si="116">I309*H309</f>
        <v>0</v>
      </c>
      <c r="K309" s="465" t="s">
        <v>83</v>
      </c>
      <c r="L309" s="466">
        <f>IF(K309&lt;&gt;"",VLOOKUP(K309,'5.1.4 Exchange Rates'!$C$23:$D$37,2,FALSE),"")</f>
        <v>1</v>
      </c>
      <c r="M309" s="463">
        <f>SUM(M310:M314)</f>
        <v>0</v>
      </c>
      <c r="N309" s="467">
        <f t="shared" ref="N309" si="117">H309*M309</f>
        <v>0</v>
      </c>
      <c r="O309" s="467">
        <f t="shared" ref="O309" si="118">H309*L309*M309</f>
        <v>0</v>
      </c>
      <c r="P309" s="464">
        <f t="shared" ref="P309" si="119">O309+J309</f>
        <v>0</v>
      </c>
      <c r="Q309" s="379">
        <f t="shared" ref="Q309" si="120">P309*15%</f>
        <v>0</v>
      </c>
      <c r="R309" s="464">
        <f t="shared" ref="R309" si="121">P309+Q309</f>
        <v>0</v>
      </c>
      <c r="S309" s="379"/>
      <c r="T309" s="379"/>
      <c r="U309" s="379"/>
      <c r="V309" s="464" t="str">
        <f>IF(S309="","Fixed",VLOOKUP(S309,'5.1.2 CPA Formulae'!$B$9:$E$19,2,FALSE))</f>
        <v>Fixed</v>
      </c>
    </row>
    <row r="310" spans="1:22" s="27" customFormat="1" ht="24.95" customHeight="1">
      <c r="A310" s="462"/>
      <c r="B310" s="366"/>
      <c r="C310" s="366"/>
      <c r="D310" s="366"/>
      <c r="E310" s="366"/>
      <c r="F310" s="366"/>
      <c r="G310" s="378"/>
      <c r="H310" s="378"/>
      <c r="I310" s="463"/>
      <c r="J310" s="464"/>
      <c r="K310" s="465"/>
      <c r="L310" s="466"/>
      <c r="M310" s="463"/>
      <c r="N310" s="467"/>
      <c r="O310" s="467"/>
      <c r="P310" s="464"/>
      <c r="Q310" s="379"/>
      <c r="R310" s="464"/>
      <c r="S310" s="379"/>
      <c r="T310" s="379"/>
      <c r="U310" s="379"/>
      <c r="V310" s="464"/>
    </row>
    <row r="311" spans="1:22" s="27" customFormat="1" ht="24.95" customHeight="1">
      <c r="A311" s="462"/>
      <c r="B311" s="366"/>
      <c r="C311" s="366"/>
      <c r="D311" s="366"/>
      <c r="E311" s="366"/>
      <c r="F311" s="366"/>
      <c r="G311" s="378"/>
      <c r="H311" s="378"/>
      <c r="I311" s="463"/>
      <c r="J311" s="464"/>
      <c r="K311" s="465"/>
      <c r="L311" s="466"/>
      <c r="M311" s="463"/>
      <c r="N311" s="467"/>
      <c r="O311" s="467"/>
      <c r="P311" s="464"/>
      <c r="Q311" s="379"/>
      <c r="R311" s="464"/>
      <c r="S311" s="379"/>
      <c r="T311" s="379"/>
      <c r="U311" s="379"/>
      <c r="V311" s="464"/>
    </row>
    <row r="312" spans="1:22" s="27" customFormat="1" ht="24.95" customHeight="1">
      <c r="A312" s="462"/>
      <c r="B312" s="366"/>
      <c r="C312" s="366"/>
      <c r="D312" s="366"/>
      <c r="E312" s="366"/>
      <c r="F312" s="366"/>
      <c r="G312" s="378"/>
      <c r="H312" s="378"/>
      <c r="I312" s="463"/>
      <c r="J312" s="464"/>
      <c r="K312" s="465"/>
      <c r="L312" s="466"/>
      <c r="M312" s="463"/>
      <c r="N312" s="467"/>
      <c r="O312" s="467"/>
      <c r="P312" s="464"/>
      <c r="Q312" s="379"/>
      <c r="R312" s="464"/>
      <c r="S312" s="379"/>
      <c r="T312" s="379"/>
      <c r="U312" s="379"/>
      <c r="V312" s="464"/>
    </row>
    <row r="313" spans="1:22" s="27" customFormat="1" ht="24.95" customHeight="1">
      <c r="A313" s="462"/>
      <c r="B313" s="366"/>
      <c r="C313" s="366"/>
      <c r="D313" s="366"/>
      <c r="E313" s="366"/>
      <c r="F313" s="366"/>
      <c r="G313" s="378"/>
      <c r="H313" s="378"/>
      <c r="I313" s="463"/>
      <c r="J313" s="464"/>
      <c r="K313" s="465"/>
      <c r="L313" s="466"/>
      <c r="M313" s="463"/>
      <c r="N313" s="467"/>
      <c r="O313" s="467"/>
      <c r="P313" s="464"/>
      <c r="Q313" s="379"/>
      <c r="R313" s="464"/>
      <c r="S313" s="379"/>
      <c r="T313" s="379"/>
      <c r="U313" s="379"/>
      <c r="V313" s="464"/>
    </row>
    <row r="314" spans="1:22" s="27" customFormat="1" ht="24.95" customHeight="1" thickBot="1">
      <c r="A314" s="462"/>
      <c r="B314" s="366"/>
      <c r="C314" s="366"/>
      <c r="D314" s="366"/>
      <c r="E314" s="366"/>
      <c r="F314" s="366"/>
      <c r="G314" s="378"/>
      <c r="H314" s="378"/>
      <c r="I314" s="463"/>
      <c r="J314" s="464"/>
      <c r="K314" s="465"/>
      <c r="L314" s="466"/>
      <c r="M314" s="463"/>
      <c r="N314" s="467"/>
      <c r="O314" s="467"/>
      <c r="P314" s="464"/>
      <c r="Q314" s="379"/>
      <c r="R314" s="464"/>
      <c r="S314" s="379"/>
      <c r="T314" s="379"/>
      <c r="U314" s="379"/>
      <c r="V314" s="464"/>
    </row>
    <row r="315" spans="1:22" s="27" customFormat="1" ht="24.95" customHeight="1" thickBot="1">
      <c r="A315" s="469"/>
      <c r="B315" s="478"/>
      <c r="C315" s="478"/>
      <c r="D315" s="478"/>
      <c r="E315" s="391" t="s">
        <v>93</v>
      </c>
      <c r="F315" s="454"/>
      <c r="G315" s="470"/>
      <c r="H315" s="470"/>
      <c r="I315" s="472"/>
      <c r="J315" s="473">
        <f>SUM(J279:J314)</f>
        <v>0</v>
      </c>
      <c r="K315" s="474" t="s">
        <v>83</v>
      </c>
      <c r="L315" s="473">
        <f>IF(K315&lt;&gt;"",VLOOKUP(K315,'5.1.4 Exchange Rates'!$C$23:$D$37,2,FALSE),"")</f>
        <v>1</v>
      </c>
      <c r="M315" s="472"/>
      <c r="N315" s="473">
        <f>SUM(N279:N314)</f>
        <v>0</v>
      </c>
      <c r="O315" s="475">
        <f>SUM(O279:O297)</f>
        <v>0</v>
      </c>
      <c r="P315" s="473">
        <f>SUM(P279:P297)</f>
        <v>0</v>
      </c>
      <c r="Q315" s="476">
        <f>SUM(Q279:Q297)</f>
        <v>0</v>
      </c>
      <c r="R315" s="473">
        <f>SUM(R279:R297)</f>
        <v>0</v>
      </c>
      <c r="S315" s="476"/>
      <c r="T315" s="490"/>
      <c r="U315" s="490"/>
      <c r="V315" s="477" t="str">
        <f>IF(S315="","Fixed",VLOOKUP(S315,'5.1.2 CPA Formulae'!$B$9:$E$19,2,FALSE))</f>
        <v>Fixed</v>
      </c>
    </row>
    <row r="316" spans="1:22" s="27" customFormat="1" ht="24.95" customHeight="1">
      <c r="A316" s="382" t="s">
        <v>147</v>
      </c>
      <c r="B316" s="531" t="s">
        <v>148</v>
      </c>
      <c r="C316" s="524"/>
      <c r="D316" s="524"/>
      <c r="E316" s="524"/>
      <c r="F316" s="525"/>
      <c r="G316" s="359"/>
      <c r="H316" s="359"/>
      <c r="I316" s="366"/>
      <c r="J316" s="360"/>
      <c r="K316" s="361"/>
      <c r="L316" s="362"/>
      <c r="M316" s="357"/>
      <c r="N316" s="363"/>
      <c r="O316" s="363"/>
      <c r="P316" s="356"/>
      <c r="Q316" s="357"/>
      <c r="R316" s="360"/>
      <c r="S316" s="357"/>
      <c r="T316" s="357"/>
      <c r="U316" s="357"/>
      <c r="V316" s="356"/>
    </row>
    <row r="317" spans="1:22" s="27" customFormat="1" ht="24.95" customHeight="1">
      <c r="A317" s="355">
        <v>1</v>
      </c>
      <c r="B317" s="520" t="s">
        <v>149</v>
      </c>
      <c r="C317" s="521"/>
      <c r="D317" s="521"/>
      <c r="E317" s="521"/>
      <c r="F317" s="522"/>
      <c r="G317" s="359" t="s">
        <v>82</v>
      </c>
      <c r="H317" s="359">
        <v>2</v>
      </c>
      <c r="I317" s="369">
        <f>SUM(I318:I322)</f>
        <v>0</v>
      </c>
      <c r="J317" s="360">
        <f t="shared" si="69"/>
        <v>0</v>
      </c>
      <c r="K317" s="361" t="s">
        <v>83</v>
      </c>
      <c r="L317" s="362">
        <v>116</v>
      </c>
      <c r="M317" s="369">
        <f>SUM(M318:M322)</f>
        <v>0</v>
      </c>
      <c r="N317" s="363">
        <f t="shared" si="71"/>
        <v>0</v>
      </c>
      <c r="O317" s="363">
        <f t="shared" si="70"/>
        <v>0</v>
      </c>
      <c r="P317" s="356">
        <f t="shared" si="5"/>
        <v>0</v>
      </c>
      <c r="Q317" s="357">
        <f t="shared" si="1"/>
        <v>0</v>
      </c>
      <c r="R317" s="360">
        <f t="shared" si="2"/>
        <v>0</v>
      </c>
      <c r="S317" s="357"/>
      <c r="T317" s="357"/>
      <c r="U317" s="357"/>
      <c r="V317" s="356" t="str">
        <f>IF(S317="","Fixed",VLOOKUP(S317,'5.1.2 CPA Formulae'!$B$9:$E$19,2,FALSE))</f>
        <v>Fixed</v>
      </c>
    </row>
    <row r="318" spans="1:22" s="27" customFormat="1" ht="24.95" customHeight="1">
      <c r="A318" s="355"/>
      <c r="B318" s="366"/>
      <c r="C318" s="366"/>
      <c r="D318" s="366"/>
      <c r="E318" s="366"/>
      <c r="F318" s="366"/>
      <c r="G318" s="359"/>
      <c r="H318" s="359"/>
      <c r="I318" s="366"/>
      <c r="J318" s="360"/>
      <c r="K318" s="361"/>
      <c r="L318" s="362"/>
      <c r="M318" s="357"/>
      <c r="N318" s="363"/>
      <c r="O318" s="363"/>
      <c r="P318" s="356"/>
      <c r="Q318" s="357"/>
      <c r="R318" s="360"/>
      <c r="S318" s="357"/>
      <c r="T318" s="357"/>
      <c r="U318" s="357"/>
      <c r="V318" s="356"/>
    </row>
    <row r="319" spans="1:22" s="27" customFormat="1" ht="24.95" customHeight="1">
      <c r="A319" s="355"/>
      <c r="B319" s="366"/>
      <c r="C319" s="366"/>
      <c r="D319" s="366"/>
      <c r="E319" s="366"/>
      <c r="F319" s="366"/>
      <c r="G319" s="359"/>
      <c r="H319" s="359"/>
      <c r="I319" s="366"/>
      <c r="J319" s="360"/>
      <c r="K319" s="361"/>
      <c r="L319" s="362"/>
      <c r="M319" s="357"/>
      <c r="N319" s="363"/>
      <c r="O319" s="363"/>
      <c r="P319" s="356"/>
      <c r="Q319" s="357"/>
      <c r="R319" s="360"/>
      <c r="S319" s="357"/>
      <c r="T319" s="357"/>
      <c r="U319" s="357"/>
      <c r="V319" s="356"/>
    </row>
    <row r="320" spans="1:22" s="27" customFormat="1" ht="24.95" customHeight="1">
      <c r="A320" s="355"/>
      <c r="B320" s="366"/>
      <c r="C320" s="366"/>
      <c r="D320" s="366"/>
      <c r="E320" s="366"/>
      <c r="F320" s="366"/>
      <c r="G320" s="359"/>
      <c r="H320" s="359"/>
      <c r="I320" s="366"/>
      <c r="J320" s="360"/>
      <c r="K320" s="361"/>
      <c r="L320" s="362"/>
      <c r="M320" s="357"/>
      <c r="N320" s="363"/>
      <c r="O320" s="363"/>
      <c r="P320" s="356"/>
      <c r="Q320" s="357"/>
      <c r="R320" s="360"/>
      <c r="S320" s="357"/>
      <c r="T320" s="357"/>
      <c r="U320" s="357"/>
      <c r="V320" s="356"/>
    </row>
    <row r="321" spans="1:22" s="27" customFormat="1" ht="24.95" customHeight="1">
      <c r="A321" s="355"/>
      <c r="B321" s="366"/>
      <c r="C321" s="366"/>
      <c r="D321" s="366"/>
      <c r="E321" s="366"/>
      <c r="F321" s="366"/>
      <c r="G321" s="359"/>
      <c r="H321" s="359"/>
      <c r="I321" s="366"/>
      <c r="J321" s="360"/>
      <c r="K321" s="361"/>
      <c r="L321" s="362"/>
      <c r="M321" s="357"/>
      <c r="N321" s="363"/>
      <c r="O321" s="363"/>
      <c r="P321" s="356"/>
      <c r="Q321" s="357"/>
      <c r="R321" s="360"/>
      <c r="S321" s="357"/>
      <c r="T321" s="357"/>
      <c r="U321" s="357"/>
      <c r="V321" s="356"/>
    </row>
    <row r="322" spans="1:22" s="27" customFormat="1" ht="24.95" customHeight="1">
      <c r="A322" s="355"/>
      <c r="B322" s="366"/>
      <c r="C322" s="366"/>
      <c r="D322" s="366"/>
      <c r="E322" s="366"/>
      <c r="F322" s="366"/>
      <c r="G322" s="359"/>
      <c r="H322" s="359"/>
      <c r="I322" s="366"/>
      <c r="J322" s="360"/>
      <c r="K322" s="361"/>
      <c r="L322" s="362"/>
      <c r="M322" s="357"/>
      <c r="N322" s="363"/>
      <c r="O322" s="363"/>
      <c r="P322" s="356"/>
      <c r="Q322" s="357"/>
      <c r="R322" s="360"/>
      <c r="S322" s="357"/>
      <c r="T322" s="357"/>
      <c r="U322" s="357"/>
      <c r="V322" s="356"/>
    </row>
    <row r="323" spans="1:22" s="27" customFormat="1" ht="24.95" customHeight="1">
      <c r="A323" s="358">
        <v>2</v>
      </c>
      <c r="B323" s="520" t="s">
        <v>150</v>
      </c>
      <c r="C323" s="521"/>
      <c r="D323" s="521"/>
      <c r="E323" s="521"/>
      <c r="F323" s="522"/>
      <c r="G323" s="359" t="s">
        <v>82</v>
      </c>
      <c r="H323" s="359">
        <v>2</v>
      </c>
      <c r="I323" s="369">
        <f>SUM(I324:I328)</f>
        <v>0</v>
      </c>
      <c r="J323" s="360">
        <f t="shared" si="69"/>
        <v>0</v>
      </c>
      <c r="K323" s="361" t="s">
        <v>83</v>
      </c>
      <c r="L323" s="362">
        <v>2</v>
      </c>
      <c r="M323" s="369">
        <f>SUM(M324:M328)</f>
        <v>0</v>
      </c>
      <c r="N323" s="363">
        <f t="shared" si="71"/>
        <v>0</v>
      </c>
      <c r="O323" s="363">
        <f t="shared" si="70"/>
        <v>0</v>
      </c>
      <c r="P323" s="356">
        <f t="shared" si="5"/>
        <v>0</v>
      </c>
      <c r="Q323" s="357">
        <f t="shared" si="1"/>
        <v>0</v>
      </c>
      <c r="R323" s="360">
        <f t="shared" si="2"/>
        <v>0</v>
      </c>
      <c r="S323" s="357"/>
      <c r="T323" s="357"/>
      <c r="U323" s="357"/>
      <c r="V323" s="356" t="str">
        <f>IF(S323="","Fixed",VLOOKUP(S323,'5.1.2 CPA Formulae'!$B$9:$E$19,2,FALSE))</f>
        <v>Fixed</v>
      </c>
    </row>
    <row r="324" spans="1:22" s="27" customFormat="1" ht="24.95" customHeight="1">
      <c r="A324" s="355"/>
      <c r="B324" s="366"/>
      <c r="C324" s="366"/>
      <c r="D324" s="366"/>
      <c r="E324" s="366"/>
      <c r="F324" s="366"/>
      <c r="G324" s="359"/>
      <c r="H324" s="359"/>
      <c r="I324" s="366"/>
      <c r="J324" s="360"/>
      <c r="K324" s="361"/>
      <c r="L324" s="362"/>
      <c r="M324" s="357"/>
      <c r="N324" s="363"/>
      <c r="O324" s="363"/>
      <c r="P324" s="356"/>
      <c r="Q324" s="357"/>
      <c r="R324" s="360"/>
      <c r="S324" s="357"/>
      <c r="T324" s="357"/>
      <c r="U324" s="357"/>
      <c r="V324" s="356"/>
    </row>
    <row r="325" spans="1:22" s="27" customFormat="1" ht="24.95" customHeight="1">
      <c r="A325" s="355"/>
      <c r="B325" s="366"/>
      <c r="C325" s="366"/>
      <c r="D325" s="366"/>
      <c r="E325" s="366"/>
      <c r="F325" s="366"/>
      <c r="G325" s="359"/>
      <c r="H325" s="359"/>
      <c r="I325" s="366"/>
      <c r="J325" s="360"/>
      <c r="K325" s="361"/>
      <c r="L325" s="362"/>
      <c r="M325" s="357"/>
      <c r="N325" s="363"/>
      <c r="O325" s="363"/>
      <c r="P325" s="356"/>
      <c r="Q325" s="357"/>
      <c r="R325" s="360"/>
      <c r="S325" s="357"/>
      <c r="T325" s="357"/>
      <c r="U325" s="357"/>
      <c r="V325" s="356"/>
    </row>
    <row r="326" spans="1:22" s="27" customFormat="1" ht="24.95" customHeight="1">
      <c r="A326" s="355"/>
      <c r="B326" s="366"/>
      <c r="C326" s="366"/>
      <c r="D326" s="366"/>
      <c r="E326" s="366"/>
      <c r="F326" s="366"/>
      <c r="G326" s="359"/>
      <c r="H326" s="359"/>
      <c r="I326" s="366"/>
      <c r="J326" s="360"/>
      <c r="K326" s="361"/>
      <c r="L326" s="362"/>
      <c r="M326" s="357"/>
      <c r="N326" s="363"/>
      <c r="O326" s="363"/>
      <c r="P326" s="356"/>
      <c r="Q326" s="357"/>
      <c r="R326" s="360"/>
      <c r="S326" s="357"/>
      <c r="T326" s="357"/>
      <c r="U326" s="357"/>
      <c r="V326" s="356"/>
    </row>
    <row r="327" spans="1:22" s="27" customFormat="1" ht="24.95" customHeight="1">
      <c r="A327" s="355"/>
      <c r="B327" s="366"/>
      <c r="C327" s="366"/>
      <c r="D327" s="366"/>
      <c r="E327" s="366"/>
      <c r="F327" s="366"/>
      <c r="G327" s="359"/>
      <c r="H327" s="359"/>
      <c r="I327" s="366"/>
      <c r="J327" s="360"/>
      <c r="K327" s="361"/>
      <c r="L327" s="362"/>
      <c r="M327" s="357"/>
      <c r="N327" s="363"/>
      <c r="O327" s="363"/>
      <c r="P327" s="356"/>
      <c r="Q327" s="357"/>
      <c r="R327" s="360"/>
      <c r="S327" s="357"/>
      <c r="T327" s="357"/>
      <c r="U327" s="357"/>
      <c r="V327" s="356"/>
    </row>
    <row r="328" spans="1:22" s="27" customFormat="1" ht="24.95" customHeight="1">
      <c r="A328" s="355"/>
      <c r="B328" s="366"/>
      <c r="C328" s="366"/>
      <c r="D328" s="366"/>
      <c r="E328" s="366"/>
      <c r="F328" s="366"/>
      <c r="G328" s="359"/>
      <c r="H328" s="359"/>
      <c r="I328" s="366"/>
      <c r="J328" s="360"/>
      <c r="K328" s="361"/>
      <c r="L328" s="362"/>
      <c r="M328" s="357"/>
      <c r="N328" s="363"/>
      <c r="O328" s="363"/>
      <c r="P328" s="356"/>
      <c r="Q328" s="357"/>
      <c r="R328" s="360"/>
      <c r="S328" s="357"/>
      <c r="T328" s="357"/>
      <c r="U328" s="357"/>
      <c r="V328" s="356"/>
    </row>
    <row r="329" spans="1:22" s="27" customFormat="1" ht="24.95" customHeight="1">
      <c r="A329" s="393">
        <v>3</v>
      </c>
      <c r="B329" s="520" t="s">
        <v>151</v>
      </c>
      <c r="C329" s="521"/>
      <c r="D329" s="521"/>
      <c r="E329" s="521"/>
      <c r="F329" s="522"/>
      <c r="G329" s="359" t="s">
        <v>82</v>
      </c>
      <c r="H329" s="359">
        <v>2</v>
      </c>
      <c r="I329" s="369">
        <f>SUM(I330:I334)</f>
        <v>0</v>
      </c>
      <c r="J329" s="360">
        <f t="shared" si="69"/>
        <v>0</v>
      </c>
      <c r="K329" s="370" t="s">
        <v>83</v>
      </c>
      <c r="L329" s="371">
        <f>IF(K329&lt;&gt;"",VLOOKUP(K329,'5.1.4 Exchange Rates'!$C$23:$D$37,2,FALSE),"")</f>
        <v>1</v>
      </c>
      <c r="M329" s="369">
        <f>SUM(M330:M334)</f>
        <v>0</v>
      </c>
      <c r="N329" s="373">
        <f>H329*M329</f>
        <v>0</v>
      </c>
      <c r="O329" s="373">
        <f t="shared" si="70"/>
        <v>0</v>
      </c>
      <c r="P329" s="374">
        <f t="shared" ref="P329:P343" si="122">O329+J329</f>
        <v>0</v>
      </c>
      <c r="Q329" s="372">
        <f t="shared" si="1"/>
        <v>0</v>
      </c>
      <c r="R329" s="360">
        <f t="shared" ref="R329:R343" si="123">P329+Q329</f>
        <v>0</v>
      </c>
      <c r="S329" s="372"/>
      <c r="T329" s="372"/>
      <c r="U329" s="372"/>
      <c r="V329" s="374" t="str">
        <f>IF(S329="","Fixed",VLOOKUP(S329,'5.1.2 CPA Formulae'!$B$9:$E$19,2,FALSE))</f>
        <v>Fixed</v>
      </c>
    </row>
    <row r="330" spans="1:22" s="27" customFormat="1" ht="24.95" customHeight="1">
      <c r="A330" s="462"/>
      <c r="B330" s="461"/>
      <c r="C330" s="366"/>
      <c r="D330" s="366"/>
      <c r="E330" s="366"/>
      <c r="F330" s="366"/>
      <c r="G330" s="378"/>
      <c r="H330" s="378"/>
      <c r="I330" s="463"/>
      <c r="J330" s="464"/>
      <c r="K330" s="465"/>
      <c r="L330" s="466"/>
      <c r="M330" s="379"/>
      <c r="N330" s="467"/>
      <c r="O330" s="467"/>
      <c r="P330" s="464"/>
      <c r="Q330" s="379"/>
      <c r="R330" s="464"/>
      <c r="S330" s="379"/>
      <c r="T330" s="379"/>
      <c r="U330" s="379"/>
      <c r="V330" s="464"/>
    </row>
    <row r="331" spans="1:22" s="27" customFormat="1" ht="24.95" customHeight="1">
      <c r="A331" s="462"/>
      <c r="B331" s="461"/>
      <c r="C331" s="366"/>
      <c r="D331" s="366"/>
      <c r="E331" s="366"/>
      <c r="F331" s="366"/>
      <c r="G331" s="378"/>
      <c r="H331" s="378"/>
      <c r="I331" s="463"/>
      <c r="J331" s="464"/>
      <c r="K331" s="465"/>
      <c r="L331" s="466"/>
      <c r="M331" s="379"/>
      <c r="N331" s="467"/>
      <c r="O331" s="467"/>
      <c r="P331" s="464"/>
      <c r="Q331" s="379"/>
      <c r="R331" s="464"/>
      <c r="S331" s="379"/>
      <c r="T331" s="379"/>
      <c r="U331" s="379"/>
      <c r="V331" s="464"/>
    </row>
    <row r="332" spans="1:22" s="27" customFormat="1" ht="24.95" customHeight="1">
      <c r="A332" s="462"/>
      <c r="B332" s="461"/>
      <c r="C332" s="366"/>
      <c r="D332" s="366"/>
      <c r="E332" s="366"/>
      <c r="F332" s="366"/>
      <c r="G332" s="378"/>
      <c r="H332" s="378"/>
      <c r="I332" s="463"/>
      <c r="J332" s="464"/>
      <c r="K332" s="465"/>
      <c r="L332" s="466"/>
      <c r="M332" s="379"/>
      <c r="N332" s="467"/>
      <c r="O332" s="467"/>
      <c r="P332" s="464"/>
      <c r="Q332" s="379"/>
      <c r="R332" s="464"/>
      <c r="S332" s="379"/>
      <c r="T332" s="379"/>
      <c r="U332" s="379"/>
      <c r="V332" s="464"/>
    </row>
    <row r="333" spans="1:22" s="27" customFormat="1" ht="24.95" customHeight="1">
      <c r="A333" s="462"/>
      <c r="B333" s="461"/>
      <c r="C333" s="366"/>
      <c r="D333" s="366"/>
      <c r="E333" s="366"/>
      <c r="F333" s="366"/>
      <c r="G333" s="378"/>
      <c r="H333" s="378"/>
      <c r="I333" s="463"/>
      <c r="J333" s="464"/>
      <c r="K333" s="465"/>
      <c r="L333" s="466"/>
      <c r="M333" s="379"/>
      <c r="N333" s="467"/>
      <c r="O333" s="467"/>
      <c r="P333" s="464"/>
      <c r="Q333" s="379"/>
      <c r="R333" s="464"/>
      <c r="S333" s="379"/>
      <c r="T333" s="379"/>
      <c r="U333" s="379"/>
      <c r="V333" s="464"/>
    </row>
    <row r="334" spans="1:22" s="27" customFormat="1" ht="24.95" customHeight="1" thickBot="1">
      <c r="A334" s="462"/>
      <c r="B334" s="461"/>
      <c r="C334" s="366"/>
      <c r="D334" s="366"/>
      <c r="E334" s="366"/>
      <c r="F334" s="366"/>
      <c r="G334" s="378"/>
      <c r="H334" s="378"/>
      <c r="I334" s="463"/>
      <c r="J334" s="464"/>
      <c r="K334" s="465"/>
      <c r="L334" s="466"/>
      <c r="M334" s="379"/>
      <c r="N334" s="467"/>
      <c r="O334" s="467"/>
      <c r="P334" s="464"/>
      <c r="Q334" s="379"/>
      <c r="R334" s="464"/>
      <c r="S334" s="379"/>
      <c r="T334" s="379"/>
      <c r="U334" s="379"/>
      <c r="V334" s="464"/>
    </row>
    <row r="335" spans="1:22" s="27" customFormat="1" ht="24.95" customHeight="1" thickBot="1">
      <c r="A335" s="483"/>
      <c r="B335" s="485"/>
      <c r="C335" s="485"/>
      <c r="D335" s="485"/>
      <c r="E335" s="392" t="s">
        <v>93</v>
      </c>
      <c r="F335" s="455"/>
      <c r="G335" s="471"/>
      <c r="H335" s="471"/>
      <c r="I335" s="484"/>
      <c r="J335" s="473">
        <f>SUM(J317:J334)</f>
        <v>0</v>
      </c>
      <c r="K335" s="474" t="s">
        <v>83</v>
      </c>
      <c r="L335" s="473">
        <f>IF(K335&lt;&gt;"",VLOOKUP(K335,'5.1.4 Exchange Rates'!$C$23:$D$37,2,FALSE),"")</f>
        <v>1</v>
      </c>
      <c r="M335" s="484"/>
      <c r="N335" s="473">
        <f>SUM(N317:N334)</f>
        <v>0</v>
      </c>
      <c r="O335" s="473">
        <f>SUM(O317:O329)</f>
        <v>0</v>
      </c>
      <c r="P335" s="473">
        <f>SUM(P317:P329)</f>
        <v>0</v>
      </c>
      <c r="Q335" s="474">
        <f>SUM(Q317:Q329)</f>
        <v>0</v>
      </c>
      <c r="R335" s="473">
        <f>SUM(R317:R329)</f>
        <v>0</v>
      </c>
      <c r="S335" s="474"/>
      <c r="T335" s="491"/>
      <c r="U335" s="491"/>
      <c r="V335" s="477" t="str">
        <f>IF(S335="","Fixed",VLOOKUP(S335,'5.1.2 CPA Formulae'!$B$9:$E$19,2,FALSE))</f>
        <v>Fixed</v>
      </c>
    </row>
    <row r="336" spans="1:22" s="27" customFormat="1" ht="24.95" customHeight="1">
      <c r="A336" s="395" t="s">
        <v>152</v>
      </c>
      <c r="B336" s="523" t="s">
        <v>153</v>
      </c>
      <c r="C336" s="524"/>
      <c r="D336" s="524"/>
      <c r="E336" s="524"/>
      <c r="F336" s="525"/>
      <c r="G336" s="359"/>
      <c r="H336" s="378"/>
      <c r="I336" s="379"/>
      <c r="J336" s="360"/>
      <c r="K336" s="361"/>
      <c r="L336" s="362"/>
      <c r="M336" s="357"/>
      <c r="N336" s="363"/>
      <c r="O336" s="363"/>
      <c r="P336" s="356"/>
      <c r="Q336" s="357"/>
      <c r="R336" s="360"/>
      <c r="S336" s="357"/>
      <c r="T336" s="357"/>
      <c r="U336" s="357"/>
      <c r="V336" s="356"/>
    </row>
    <row r="337" spans="1:22" s="27" customFormat="1" ht="24.95" customHeight="1">
      <c r="A337" s="368">
        <v>1</v>
      </c>
      <c r="B337" s="526" t="s">
        <v>154</v>
      </c>
      <c r="C337" s="521"/>
      <c r="D337" s="521"/>
      <c r="E337" s="521"/>
      <c r="F337" s="522"/>
      <c r="G337" s="359" t="s">
        <v>82</v>
      </c>
      <c r="H337" s="378">
        <v>2</v>
      </c>
      <c r="I337" s="379">
        <f>SUM(I338:I342)</f>
        <v>0</v>
      </c>
      <c r="J337" s="360">
        <f t="shared" ref="J337" si="124">I337*H337</f>
        <v>0</v>
      </c>
      <c r="K337" s="361" t="s">
        <v>83</v>
      </c>
      <c r="L337" s="362">
        <f>IF(K337&lt;&gt;"",VLOOKUP(K337,'5.1.4 Exchange Rates'!$C$23:$D$37,2,FALSE),"")</f>
        <v>1</v>
      </c>
      <c r="M337" s="379">
        <f>SUM(M338:M342)</f>
        <v>0</v>
      </c>
      <c r="N337" s="363">
        <f t="shared" ref="N337:N343" si="125">H337*M337</f>
        <v>0</v>
      </c>
      <c r="O337" s="363">
        <f t="shared" ref="O337:O343" si="126">H337*L337*M337</f>
        <v>0</v>
      </c>
      <c r="P337" s="356">
        <f t="shared" si="122"/>
        <v>0</v>
      </c>
      <c r="Q337" s="357">
        <f t="shared" ref="Q337:Q343" si="127">P337*15%</f>
        <v>0</v>
      </c>
      <c r="R337" s="360">
        <f t="shared" si="123"/>
        <v>0</v>
      </c>
      <c r="S337" s="357"/>
      <c r="T337" s="357"/>
      <c r="U337" s="357"/>
      <c r="V337" s="356" t="str">
        <f>IF(S337="","Fixed",VLOOKUP(S337,'5.1.2 CPA Formulae'!$B$9:$E$19,2,FALSE))</f>
        <v>Fixed</v>
      </c>
    </row>
    <row r="338" spans="1:22" s="27" customFormat="1" ht="24.95" customHeight="1">
      <c r="A338" s="462"/>
      <c r="B338" s="461"/>
      <c r="C338" s="366"/>
      <c r="D338" s="366"/>
      <c r="E338" s="366"/>
      <c r="F338" s="366"/>
      <c r="G338" s="359"/>
      <c r="H338" s="397"/>
      <c r="I338" s="372"/>
      <c r="J338" s="360"/>
      <c r="K338" s="370"/>
      <c r="L338" s="371"/>
      <c r="M338" s="372"/>
      <c r="N338" s="373"/>
      <c r="O338" s="373"/>
      <c r="P338" s="374"/>
      <c r="Q338" s="372"/>
      <c r="R338" s="360"/>
      <c r="S338" s="372"/>
      <c r="T338" s="372"/>
      <c r="U338" s="372"/>
      <c r="V338" s="374"/>
    </row>
    <row r="339" spans="1:22" s="27" customFormat="1" ht="24.95" customHeight="1">
      <c r="A339" s="462"/>
      <c r="B339" s="461"/>
      <c r="C339" s="366"/>
      <c r="D339" s="366"/>
      <c r="E339" s="366"/>
      <c r="F339" s="366"/>
      <c r="G339" s="359"/>
      <c r="H339" s="397"/>
      <c r="I339" s="372"/>
      <c r="J339" s="360"/>
      <c r="K339" s="370"/>
      <c r="L339" s="371"/>
      <c r="M339" s="372"/>
      <c r="N339" s="373"/>
      <c r="O339" s="373"/>
      <c r="P339" s="374"/>
      <c r="Q339" s="372"/>
      <c r="R339" s="360"/>
      <c r="S339" s="372"/>
      <c r="T339" s="372"/>
      <c r="U339" s="372"/>
      <c r="V339" s="374"/>
    </row>
    <row r="340" spans="1:22" s="27" customFormat="1" ht="24.95" customHeight="1">
      <c r="A340" s="462"/>
      <c r="B340" s="461"/>
      <c r="C340" s="366"/>
      <c r="D340" s="366"/>
      <c r="E340" s="366"/>
      <c r="F340" s="366"/>
      <c r="G340" s="359"/>
      <c r="H340" s="397"/>
      <c r="I340" s="372"/>
      <c r="J340" s="360"/>
      <c r="K340" s="370"/>
      <c r="L340" s="371"/>
      <c r="M340" s="372"/>
      <c r="N340" s="373"/>
      <c r="O340" s="373"/>
      <c r="P340" s="374"/>
      <c r="Q340" s="372"/>
      <c r="R340" s="360"/>
      <c r="S340" s="372"/>
      <c r="T340" s="372"/>
      <c r="U340" s="372"/>
      <c r="V340" s="374"/>
    </row>
    <row r="341" spans="1:22" s="27" customFormat="1" ht="24.95" customHeight="1">
      <c r="A341" s="462"/>
      <c r="B341" s="461"/>
      <c r="C341" s="366"/>
      <c r="D341" s="366"/>
      <c r="E341" s="366"/>
      <c r="F341" s="366"/>
      <c r="G341" s="359"/>
      <c r="H341" s="397"/>
      <c r="I341" s="372"/>
      <c r="J341" s="360"/>
      <c r="K341" s="370"/>
      <c r="L341" s="371"/>
      <c r="M341" s="372"/>
      <c r="N341" s="373"/>
      <c r="O341" s="373"/>
      <c r="P341" s="374"/>
      <c r="Q341" s="372"/>
      <c r="R341" s="360"/>
      <c r="S341" s="372"/>
      <c r="T341" s="372"/>
      <c r="U341" s="372"/>
      <c r="V341" s="374"/>
    </row>
    <row r="342" spans="1:22" s="27" customFormat="1" ht="24.95" customHeight="1">
      <c r="A342" s="462"/>
      <c r="B342" s="461"/>
      <c r="C342" s="366"/>
      <c r="D342" s="366"/>
      <c r="E342" s="366"/>
      <c r="F342" s="366"/>
      <c r="G342" s="359"/>
      <c r="H342" s="397"/>
      <c r="I342" s="372"/>
      <c r="J342" s="360"/>
      <c r="K342" s="370"/>
      <c r="L342" s="371"/>
      <c r="M342" s="372"/>
      <c r="N342" s="373"/>
      <c r="O342" s="373"/>
      <c r="P342" s="374"/>
      <c r="Q342" s="372"/>
      <c r="R342" s="360"/>
      <c r="S342" s="372"/>
      <c r="T342" s="372"/>
      <c r="U342" s="372"/>
      <c r="V342" s="374"/>
    </row>
    <row r="343" spans="1:22" s="27" customFormat="1" ht="24.95" customHeight="1">
      <c r="A343" s="462">
        <v>2</v>
      </c>
      <c r="B343" s="527" t="s">
        <v>155</v>
      </c>
      <c r="C343" s="521"/>
      <c r="D343" s="521"/>
      <c r="E343" s="521"/>
      <c r="F343" s="522"/>
      <c r="G343" s="378" t="s">
        <v>82</v>
      </c>
      <c r="H343" s="378">
        <v>2</v>
      </c>
      <c r="I343" s="379"/>
      <c r="J343" s="464">
        <f>I343*H343</f>
        <v>0</v>
      </c>
      <c r="K343" s="465" t="s">
        <v>83</v>
      </c>
      <c r="L343" s="466">
        <f>IF(K343&lt;&gt;"",VLOOKUP(K343,'5.1.4 Exchange Rates'!$C$23:$D$37,2,FALSE),"")</f>
        <v>1</v>
      </c>
      <c r="M343" s="379"/>
      <c r="N343" s="467">
        <f t="shared" si="125"/>
        <v>0</v>
      </c>
      <c r="O343" s="467">
        <f t="shared" si="126"/>
        <v>0</v>
      </c>
      <c r="P343" s="464">
        <f t="shared" si="122"/>
        <v>0</v>
      </c>
      <c r="Q343" s="379">
        <f t="shared" si="127"/>
        <v>0</v>
      </c>
      <c r="R343" s="464">
        <f t="shared" si="123"/>
        <v>0</v>
      </c>
      <c r="S343" s="379"/>
      <c r="T343" s="379"/>
      <c r="U343" s="379"/>
      <c r="V343" s="464" t="str">
        <f>IF(S343="","Fixed",VLOOKUP(S343,'5.1.2 CPA Formulae'!$B$9:$E$19,2,FALSE))</f>
        <v>Fixed</v>
      </c>
    </row>
    <row r="344" spans="1:22" s="27" customFormat="1" ht="24.95" customHeight="1">
      <c r="A344" s="462"/>
      <c r="B344" s="461"/>
      <c r="C344" s="366"/>
      <c r="D344" s="366"/>
      <c r="E344" s="366"/>
      <c r="F344" s="366"/>
      <c r="G344" s="378"/>
      <c r="H344" s="378"/>
      <c r="I344" s="379"/>
      <c r="J344" s="464"/>
      <c r="K344" s="465"/>
      <c r="L344" s="466"/>
      <c r="M344" s="379"/>
      <c r="N344" s="467"/>
      <c r="O344" s="467"/>
      <c r="P344" s="464"/>
      <c r="Q344" s="379"/>
      <c r="R344" s="464"/>
      <c r="S344" s="379"/>
      <c r="T344" s="379"/>
      <c r="U344" s="379"/>
      <c r="V344" s="464"/>
    </row>
    <row r="345" spans="1:22" s="27" customFormat="1" ht="24.95" customHeight="1">
      <c r="A345" s="462"/>
      <c r="B345" s="461"/>
      <c r="C345" s="366"/>
      <c r="D345" s="366"/>
      <c r="E345" s="366"/>
      <c r="F345" s="366"/>
      <c r="G345" s="378"/>
      <c r="H345" s="378"/>
      <c r="I345" s="379"/>
      <c r="J345" s="464"/>
      <c r="K345" s="465"/>
      <c r="L345" s="466"/>
      <c r="M345" s="379"/>
      <c r="N345" s="467"/>
      <c r="O345" s="467"/>
      <c r="P345" s="464"/>
      <c r="Q345" s="379"/>
      <c r="R345" s="464"/>
      <c r="S345" s="379"/>
      <c r="T345" s="379"/>
      <c r="U345" s="379"/>
      <c r="V345" s="464"/>
    </row>
    <row r="346" spans="1:22" s="27" customFormat="1" ht="24.95" customHeight="1">
      <c r="A346" s="462"/>
      <c r="B346" s="461"/>
      <c r="C346" s="366"/>
      <c r="D346" s="366"/>
      <c r="E346" s="366"/>
      <c r="F346" s="366"/>
      <c r="G346" s="378"/>
      <c r="H346" s="378"/>
      <c r="I346" s="379"/>
      <c r="J346" s="464"/>
      <c r="K346" s="465"/>
      <c r="L346" s="466"/>
      <c r="M346" s="379"/>
      <c r="N346" s="467"/>
      <c r="O346" s="467"/>
      <c r="P346" s="464"/>
      <c r="Q346" s="379"/>
      <c r="R346" s="464"/>
      <c r="S346" s="379"/>
      <c r="T346" s="379"/>
      <c r="U346" s="379"/>
      <c r="V346" s="464"/>
    </row>
    <row r="347" spans="1:22" s="27" customFormat="1" ht="24.95" customHeight="1">
      <c r="A347" s="462"/>
      <c r="B347" s="461"/>
      <c r="C347" s="366"/>
      <c r="D347" s="366"/>
      <c r="E347" s="366"/>
      <c r="F347" s="366"/>
      <c r="G347" s="378"/>
      <c r="H347" s="378"/>
      <c r="I347" s="379"/>
      <c r="J347" s="464"/>
      <c r="K347" s="465"/>
      <c r="L347" s="466"/>
      <c r="M347" s="379"/>
      <c r="N347" s="467"/>
      <c r="O347" s="467"/>
      <c r="P347" s="464"/>
      <c r="Q347" s="379"/>
      <c r="R347" s="464"/>
      <c r="S347" s="379"/>
      <c r="T347" s="379"/>
      <c r="U347" s="379"/>
      <c r="V347" s="464"/>
    </row>
    <row r="348" spans="1:22" s="27" customFormat="1" ht="24.95" customHeight="1" thickBot="1">
      <c r="A348" s="462"/>
      <c r="B348" s="461"/>
      <c r="C348" s="366"/>
      <c r="D348" s="366"/>
      <c r="E348" s="366"/>
      <c r="F348" s="366"/>
      <c r="G348" s="378"/>
      <c r="H348" s="378"/>
      <c r="I348" s="379"/>
      <c r="J348" s="464"/>
      <c r="K348" s="465"/>
      <c r="L348" s="466"/>
      <c r="M348" s="379"/>
      <c r="N348" s="467"/>
      <c r="O348" s="467"/>
      <c r="P348" s="464"/>
      <c r="Q348" s="379"/>
      <c r="R348" s="464"/>
      <c r="S348" s="379"/>
      <c r="T348" s="379"/>
      <c r="U348" s="379"/>
      <c r="V348" s="464"/>
    </row>
    <row r="349" spans="1:22" s="27" customFormat="1" ht="24.95" customHeight="1" thickBot="1">
      <c r="A349" s="488"/>
      <c r="B349" s="487"/>
      <c r="C349" s="487"/>
      <c r="D349" s="487"/>
      <c r="E349" s="489" t="s">
        <v>93</v>
      </c>
      <c r="F349" s="455"/>
      <c r="G349" s="471"/>
      <c r="H349" s="486"/>
      <c r="I349" s="474"/>
      <c r="J349" s="473">
        <f>SUM(J337:J348)</f>
        <v>0</v>
      </c>
      <c r="K349" s="474" t="s">
        <v>83</v>
      </c>
      <c r="L349" s="473">
        <f>IF(K349&lt;&gt;"",VLOOKUP(K349,'5.1.4 Exchange Rates'!$C$23:$D$37,2,FALSE),"")</f>
        <v>1</v>
      </c>
      <c r="M349" s="474"/>
      <c r="N349" s="473">
        <f t="shared" ref="N349:R349" si="128">SUM(N337:N348)</f>
        <v>0</v>
      </c>
      <c r="O349" s="473">
        <f t="shared" si="128"/>
        <v>0</v>
      </c>
      <c r="P349" s="473">
        <f t="shared" si="128"/>
        <v>0</v>
      </c>
      <c r="Q349" s="473">
        <f t="shared" si="128"/>
        <v>0</v>
      </c>
      <c r="R349" s="473">
        <f t="shared" si="128"/>
        <v>0</v>
      </c>
      <c r="S349" s="474"/>
      <c r="T349" s="491"/>
      <c r="U349" s="491"/>
      <c r="V349" s="477" t="str">
        <f>IF(S349="","Fixed",VLOOKUP(S349,'5.1.2 CPA Formulae'!$B$9:$E$19,2,FALSE))</f>
        <v>Fixed</v>
      </c>
    </row>
    <row r="350" spans="1:22" s="27" customFormat="1" ht="30.95" customHeight="1" thickBot="1">
      <c r="A350" s="582" t="s">
        <v>156</v>
      </c>
      <c r="B350" s="583"/>
      <c r="C350" s="583"/>
      <c r="D350" s="583"/>
      <c r="E350" s="584"/>
      <c r="F350" s="456"/>
      <c r="G350" s="375"/>
      <c r="H350" s="375"/>
      <c r="I350" s="376"/>
      <c r="J350" s="377">
        <f>J72+J168+J277+J315+J335+J349</f>
        <v>0</v>
      </c>
      <c r="K350" s="579"/>
      <c r="L350" s="580"/>
      <c r="M350" s="581"/>
      <c r="N350" s="377">
        <f>N72+N168+N277+N315+N335+N349</f>
        <v>0</v>
      </c>
      <c r="O350" s="377">
        <f>O72+O168+O277+O315+O335+O349</f>
        <v>0</v>
      </c>
      <c r="P350" s="377">
        <f>P72+P168+P277+P315+P335+P349</f>
        <v>0</v>
      </c>
      <c r="Q350" s="377">
        <f>Q72+Q168+Q277+Q315+Q335+Q349</f>
        <v>0</v>
      </c>
      <c r="R350" s="377">
        <f>R72+R168+R277+R315+R335+R349</f>
        <v>0</v>
      </c>
      <c r="S350" s="381"/>
      <c r="T350" s="492"/>
      <c r="U350" s="492"/>
      <c r="V350" s="380"/>
    </row>
    <row r="351" spans="1:22" ht="51.95">
      <c r="P351" s="684" t="s">
        <v>157</v>
      </c>
      <c r="R351" s="684" t="s">
        <v>158</v>
      </c>
    </row>
  </sheetData>
  <dataConsolidate/>
  <mergeCells count="92">
    <mergeCell ref="A350:E350"/>
    <mergeCell ref="S13:U14"/>
    <mergeCell ref="B9:D9"/>
    <mergeCell ref="B10:D10"/>
    <mergeCell ref="S12:V12"/>
    <mergeCell ref="V13:V14"/>
    <mergeCell ref="H13:H14"/>
    <mergeCell ref="A13:A14"/>
    <mergeCell ref="K12:O12"/>
    <mergeCell ref="N13:N14"/>
    <mergeCell ref="M13:M14"/>
    <mergeCell ref="Q13:Q14"/>
    <mergeCell ref="P12:R12"/>
    <mergeCell ref="R13:R14"/>
    <mergeCell ref="E13:E14"/>
    <mergeCell ref="K13:K14"/>
    <mergeCell ref="L13:L14"/>
    <mergeCell ref="P13:P14"/>
    <mergeCell ref="G13:G14"/>
    <mergeCell ref="K350:M350"/>
    <mergeCell ref="O13:O14"/>
    <mergeCell ref="I12:J12"/>
    <mergeCell ref="J13:J14"/>
    <mergeCell ref="I13:I14"/>
    <mergeCell ref="B35:F35"/>
    <mergeCell ref="B16:F16"/>
    <mergeCell ref="B17:F17"/>
    <mergeCell ref="B23:F23"/>
    <mergeCell ref="B29:F29"/>
    <mergeCell ref="B59:F59"/>
    <mergeCell ref="B73:F73"/>
    <mergeCell ref="B74:F74"/>
    <mergeCell ref="B80:F80"/>
    <mergeCell ref="B86:F86"/>
    <mergeCell ref="B92:F92"/>
    <mergeCell ref="B98:F98"/>
    <mergeCell ref="B104:F104"/>
    <mergeCell ref="B110:F110"/>
    <mergeCell ref="B116:F116"/>
    <mergeCell ref="B149:F149"/>
    <mergeCell ref="B155:F155"/>
    <mergeCell ref="B123:F123"/>
    <mergeCell ref="B129:F129"/>
    <mergeCell ref="B136:F136"/>
    <mergeCell ref="B142:F142"/>
    <mergeCell ref="B41:F41"/>
    <mergeCell ref="B47:F47"/>
    <mergeCell ref="B182:F182"/>
    <mergeCell ref="B188:F188"/>
    <mergeCell ref="B194:F194"/>
    <mergeCell ref="B53:F53"/>
    <mergeCell ref="B66:F66"/>
    <mergeCell ref="B60:F60"/>
    <mergeCell ref="B156:F156"/>
    <mergeCell ref="B169:F169"/>
    <mergeCell ref="B170:F170"/>
    <mergeCell ref="B176:F176"/>
    <mergeCell ref="B162:F162"/>
    <mergeCell ref="B122:F122"/>
    <mergeCell ref="B135:F135"/>
    <mergeCell ref="B148:F148"/>
    <mergeCell ref="B200:F200"/>
    <mergeCell ref="B206:F206"/>
    <mergeCell ref="B212:F212"/>
    <mergeCell ref="B218:F218"/>
    <mergeCell ref="B219:F219"/>
    <mergeCell ref="B225:F225"/>
    <mergeCell ref="B231:F231"/>
    <mergeCell ref="B232:F232"/>
    <mergeCell ref="B238:F238"/>
    <mergeCell ref="B244:F244"/>
    <mergeCell ref="B245:F245"/>
    <mergeCell ref="B251:F251"/>
    <mergeCell ref="B257:F257"/>
    <mergeCell ref="B265:F265"/>
    <mergeCell ref="B271:F271"/>
    <mergeCell ref="B263:F263"/>
    <mergeCell ref="B264:F264"/>
    <mergeCell ref="B278:F278"/>
    <mergeCell ref="B279:F279"/>
    <mergeCell ref="B285:F285"/>
    <mergeCell ref="B291:F291"/>
    <mergeCell ref="B297:F297"/>
    <mergeCell ref="B329:F329"/>
    <mergeCell ref="B336:F336"/>
    <mergeCell ref="B337:F337"/>
    <mergeCell ref="B343:F343"/>
    <mergeCell ref="B303:F303"/>
    <mergeCell ref="B309:F309"/>
    <mergeCell ref="B316:F316"/>
    <mergeCell ref="B317:F317"/>
    <mergeCell ref="B323:F323"/>
  </mergeCells>
  <phoneticPr fontId="3"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'5.1.4 Exchange Rates'!$C$24:$C$37</xm:f>
          </x14:formula1>
          <xm:sqref>K16:K349</xm:sqref>
        </x14:dataValidation>
        <x14:dataValidation type="list" allowBlank="1" showInputMessage="1" showErrorMessage="1" xr:uid="{00000000-0002-0000-0300-000001000000}">
          <x14:formula1>
            <xm:f>'5.1.2 CPA Formulae'!$B$9:$B$19</xm:f>
          </x14:formula1>
          <xm:sqref>S16:U349</xm:sqref>
        </x14:dataValidation>
        <x14:dataValidation type="list" allowBlank="1" showInputMessage="1" showErrorMessage="1" xr:uid="{CF87B0D6-4B9B-4BB7-87DF-E88F441E5FD8}">
          <x14:formula1>
            <xm:f>Price!$A$2:$A$4</xm:f>
          </x14:formula1>
          <xm:sqref>D18:D22 D24:D28 D30:D34 D36:D40 D42:D46 D48:D52 D54:D58 D61:D65 D67:D71 D75:D79 D81:D85 D87:D91 D93:D97 D99:D103 D105:D109 D111:D115 D117:D121 D124:D128 D130:D134 D137:D141 D143:D147 D150:D154 D157:D161 D163:D167 D171:D175 D177:D181 D183:D187 D189:D193 D195:D199 D201:D205 D207:D211 D213:D217 D220:D224 D226:D230 D233:D237 D239:D243 D246:D250 D252:D256 D258:D262 D266:D270 D272:D276 D280:D284 D286:D290 D292:D296 D298:D302 D304:D308 D310:D314 D318:D322 D324:D328 D330:D334 D338:D342 D344:D348</xm:sqref>
        </x14:dataValidation>
        <x14:dataValidation type="list" allowBlank="1" showInputMessage="1" showErrorMessage="1" xr:uid="{16526D14-4C02-4F12-B746-DC19140D6908}">
          <x14:formula1>
            <xm:f>Type!$A$2:$A$15</xm:f>
          </x14:formula1>
          <xm:sqref>C18:C22 C24:C28 C30:C34 C36:C40 C42:C46 C48:C52 C54:C58 C61:C65 C67:C71 C75:C79 C81:C85 C87:C91 C93:C97 C99:C103 C105:C109 C111:C115 C117:C121 C124:C128 C130:C134 C137:C141 C143:C147 C150:C154 C157:C161 C163:C167 C171:C175 C177:C181 C183:C187 C189:C193 C195:C199 C201:C205 C207:C211 C213:C217 C220:C224 C226:C230 C233:C237 C239:C243 C246:C250 C252:C256 C258:C262 C266:C270 C272:C276 C280:C284 C286:C290 C292:C296 C298:C302 C304:C308 C310:C314 C318:C322 C324:C328 C330:C334 C338:C342 C344:C348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3178-B6D8-468F-BC09-7BC309A4CC9A}">
  <dimension ref="A1:P25"/>
  <sheetViews>
    <sheetView tabSelected="1" topLeftCell="A14" zoomScale="75" zoomScaleNormal="70" workbookViewId="0">
      <selection activeCell="E25" sqref="E25"/>
    </sheetView>
  </sheetViews>
  <sheetFormatPr defaultColWidth="9.85546875" defaultRowHeight="14.1"/>
  <cols>
    <col min="1" max="1" width="20.42578125" style="4" customWidth="1"/>
    <col min="2" max="2" width="64.28515625" style="242" customWidth="1"/>
    <col min="3" max="4" width="16.42578125" style="244" customWidth="1"/>
    <col min="5" max="5" width="14.42578125" style="244" customWidth="1"/>
    <col min="6" max="6" width="16.140625" style="244" customWidth="1"/>
    <col min="7" max="7" width="15.42578125" style="217" customWidth="1"/>
    <col min="8" max="8" width="15.5703125" style="4" customWidth="1"/>
    <col min="9" max="9" width="15.85546875" style="4" customWidth="1"/>
    <col min="10" max="10" width="16.85546875" style="4" customWidth="1"/>
    <col min="11" max="11" width="17.140625" style="4" customWidth="1"/>
    <col min="12" max="12" width="16.5703125" style="4" customWidth="1"/>
    <col min="13" max="13" width="14.85546875" style="4" customWidth="1"/>
    <col min="14" max="14" width="18" style="4" customWidth="1"/>
    <col min="15" max="15" width="14.5703125" style="4" customWidth="1"/>
    <col min="16" max="16" width="41.5703125" style="4" customWidth="1"/>
    <col min="17" max="134" width="9.140625" style="4" customWidth="1"/>
    <col min="135" max="135" width="6" style="4" customWidth="1"/>
    <col min="136" max="136" width="11.140625" style="4" customWidth="1"/>
    <col min="137" max="137" width="37.140625" style="4" customWidth="1"/>
    <col min="138" max="138" width="14.140625" style="4" customWidth="1"/>
    <col min="139" max="140" width="12" style="4" customWidth="1"/>
    <col min="141" max="141" width="17.85546875" style="4" customWidth="1"/>
    <col min="142" max="142" width="15.85546875" style="4" customWidth="1"/>
    <col min="143" max="148" width="0" style="4" hidden="1" customWidth="1"/>
    <col min="149" max="149" width="11.85546875" style="4" customWidth="1"/>
    <col min="150" max="150" width="31.85546875" style="4" customWidth="1"/>
    <col min="151" max="151" width="12.140625" style="4" customWidth="1"/>
    <col min="152" max="152" width="12" style="4" customWidth="1"/>
    <col min="153" max="153" width="12.5703125" style="4" customWidth="1"/>
    <col min="154" max="154" width="12" style="4" customWidth="1"/>
    <col min="155" max="155" width="11.140625" style="4" customWidth="1"/>
    <col min="156" max="157" width="11.85546875" style="4" customWidth="1"/>
    <col min="158" max="158" width="12.5703125" style="4" customWidth="1"/>
    <col min="159" max="159" width="9.85546875" style="4"/>
    <col min="160" max="160" width="12" style="4" customWidth="1"/>
    <col min="161" max="16384" width="9.85546875" style="4"/>
  </cols>
  <sheetData>
    <row r="1" spans="1:16" s="6" customFormat="1" ht="17.45" customHeight="1">
      <c r="A1" s="328" t="s">
        <v>0</v>
      </c>
      <c r="B1" s="329">
        <f>'Tender Cover Sheet'!C12</f>
        <v>0</v>
      </c>
      <c r="C1" s="324"/>
      <c r="D1" s="324"/>
      <c r="E1" s="324"/>
      <c r="F1" s="324"/>
    </row>
    <row r="2" spans="1:16" s="6" customFormat="1" ht="41.45" customHeight="1">
      <c r="A2" s="328" t="s">
        <v>1</v>
      </c>
      <c r="B2" s="330">
        <f>'Tender Cover Sheet'!C14</f>
        <v>0</v>
      </c>
      <c r="C2" s="324"/>
      <c r="D2" s="324"/>
      <c r="E2" s="324"/>
      <c r="F2" s="324"/>
    </row>
    <row r="3" spans="1:16" s="6" customFormat="1" ht="15.6">
      <c r="A3" s="328" t="s">
        <v>2</v>
      </c>
      <c r="B3" s="329">
        <f>'Tender Cover Sheet'!C16</f>
        <v>0</v>
      </c>
      <c r="C3" s="313"/>
      <c r="D3" s="313"/>
      <c r="E3" s="313"/>
      <c r="F3" s="313"/>
    </row>
    <row r="4" spans="1:16" s="6" customFormat="1" ht="17.45" customHeight="1">
      <c r="A4" s="328" t="s">
        <v>40</v>
      </c>
      <c r="B4" s="329" t="str">
        <f>'Read Me'!C4</f>
        <v>Main Offer Only</v>
      </c>
      <c r="C4" s="324"/>
      <c r="D4" s="324"/>
      <c r="E4" s="324"/>
      <c r="F4" s="324"/>
    </row>
    <row r="5" spans="1:16" s="6" customFormat="1" ht="15.6">
      <c r="B5" s="242"/>
      <c r="C5" s="259"/>
      <c r="D5" s="259"/>
      <c r="E5" s="259"/>
      <c r="F5" s="259"/>
      <c r="G5" s="9"/>
    </row>
    <row r="6" spans="1:16" ht="18">
      <c r="A6" s="184" t="s">
        <v>51</v>
      </c>
      <c r="B6" s="4"/>
      <c r="G6" s="17"/>
    </row>
    <row r="7" spans="1:16" ht="15.6">
      <c r="A7" s="183"/>
      <c r="B7" s="4"/>
      <c r="C7" s="259"/>
      <c r="D7" s="259"/>
      <c r="E7" s="259"/>
      <c r="F7" s="259"/>
      <c r="G7" s="17"/>
    </row>
    <row r="8" spans="1:16" ht="18.600000000000001" thickBot="1">
      <c r="A8" s="184" t="s">
        <v>52</v>
      </c>
      <c r="B8" s="4"/>
      <c r="G8" s="17"/>
    </row>
    <row r="9" spans="1:16" ht="97.5" customHeight="1" thickBot="1">
      <c r="A9" s="326">
        <v>1</v>
      </c>
      <c r="B9" s="590" t="s">
        <v>53</v>
      </c>
      <c r="C9" s="592"/>
      <c r="G9" s="4"/>
    </row>
    <row r="10" spans="1:16" ht="111.75" customHeight="1" thickBot="1">
      <c r="A10" s="326">
        <v>2</v>
      </c>
      <c r="B10" s="593" t="s">
        <v>54</v>
      </c>
      <c r="C10" s="595"/>
      <c r="G10" s="4"/>
    </row>
    <row r="11" spans="1:16" s="56" customFormat="1" ht="35.450000000000003" customHeight="1" thickBot="1">
      <c r="B11" s="243"/>
      <c r="C11" s="37"/>
      <c r="D11" s="37"/>
      <c r="E11" s="37"/>
      <c r="F11" s="37"/>
      <c r="G11" s="335"/>
    </row>
    <row r="12" spans="1:16" ht="20.45" customHeight="1" thickBot="1">
      <c r="B12" s="349"/>
      <c r="C12" s="350"/>
      <c r="D12" s="350"/>
      <c r="E12" s="568" t="s">
        <v>55</v>
      </c>
      <c r="F12" s="569"/>
      <c r="G12" s="568" t="s">
        <v>56</v>
      </c>
      <c r="H12" s="600"/>
      <c r="I12" s="600"/>
      <c r="J12" s="600"/>
      <c r="K12" s="569"/>
      <c r="L12" s="568" t="s">
        <v>57</v>
      </c>
      <c r="M12" s="600"/>
      <c r="N12" s="600"/>
      <c r="O12" s="596" t="s">
        <v>58</v>
      </c>
      <c r="P12" s="598"/>
    </row>
    <row r="13" spans="1:16" s="56" customFormat="1" ht="80.25" customHeight="1">
      <c r="A13" s="585" t="s">
        <v>59</v>
      </c>
      <c r="B13" s="601" t="s">
        <v>63</v>
      </c>
      <c r="C13" s="570" t="s">
        <v>65</v>
      </c>
      <c r="D13" s="570" t="s">
        <v>66</v>
      </c>
      <c r="E13" s="570" t="s">
        <v>67</v>
      </c>
      <c r="F13" s="570" t="s">
        <v>68</v>
      </c>
      <c r="G13" s="570" t="s">
        <v>69</v>
      </c>
      <c r="H13" s="570" t="s">
        <v>70</v>
      </c>
      <c r="I13" s="570" t="s">
        <v>71</v>
      </c>
      <c r="J13" s="570" t="s">
        <v>72</v>
      </c>
      <c r="K13" s="570" t="s">
        <v>73</v>
      </c>
      <c r="L13" s="570" t="s">
        <v>74</v>
      </c>
      <c r="M13" s="570" t="s">
        <v>75</v>
      </c>
      <c r="N13" s="570" t="s">
        <v>76</v>
      </c>
      <c r="O13" s="570" t="s">
        <v>77</v>
      </c>
      <c r="P13" s="570" t="s">
        <v>78</v>
      </c>
    </row>
    <row r="14" spans="1:16" s="56" customFormat="1" ht="25.35" customHeight="1">
      <c r="A14" s="599"/>
      <c r="B14" s="602"/>
      <c r="C14" s="578"/>
      <c r="D14" s="578"/>
      <c r="E14" s="571"/>
      <c r="F14" s="571"/>
      <c r="G14" s="571"/>
      <c r="H14" s="571"/>
      <c r="I14" s="571"/>
      <c r="J14" s="571"/>
      <c r="K14" s="571"/>
      <c r="L14" s="571"/>
      <c r="M14" s="571"/>
      <c r="N14" s="571"/>
      <c r="O14" s="571"/>
      <c r="P14" s="599"/>
    </row>
    <row r="15" spans="1:16" s="56" customFormat="1" ht="25.35" customHeight="1">
      <c r="A15" s="351"/>
      <c r="B15" s="352"/>
      <c r="C15" s="353"/>
      <c r="D15" s="353"/>
      <c r="E15" s="353"/>
      <c r="F15" s="353"/>
      <c r="G15" s="353"/>
      <c r="H15" s="353"/>
      <c r="I15" s="353"/>
      <c r="J15" s="353"/>
      <c r="K15" s="353"/>
      <c r="L15" s="353"/>
      <c r="M15" s="353"/>
      <c r="N15" s="353"/>
      <c r="O15" s="353"/>
      <c r="P15" s="354"/>
    </row>
    <row r="16" spans="1:16" s="27" customFormat="1" ht="24.95" customHeight="1">
      <c r="A16" s="401" t="s">
        <v>159</v>
      </c>
      <c r="B16" s="506" t="s">
        <v>160</v>
      </c>
      <c r="C16" s="359"/>
      <c r="D16" s="378"/>
      <c r="E16" s="379"/>
      <c r="F16" s="360"/>
      <c r="G16" s="361"/>
      <c r="H16" s="362"/>
      <c r="I16" s="357"/>
      <c r="J16" s="363"/>
      <c r="K16" s="363"/>
      <c r="L16" s="356"/>
      <c r="M16" s="357"/>
      <c r="N16" s="360"/>
      <c r="O16" s="357"/>
      <c r="P16" s="356"/>
    </row>
    <row r="17" spans="1:16" s="27" customFormat="1" ht="24.95" customHeight="1">
      <c r="A17" s="368">
        <v>1</v>
      </c>
      <c r="B17" s="364" t="s">
        <v>161</v>
      </c>
      <c r="C17" s="359" t="s">
        <v>82</v>
      </c>
      <c r="D17" s="378">
        <v>1</v>
      </c>
      <c r="E17" s="379"/>
      <c r="F17" s="360">
        <f t="shared" ref="F17:F22" si="0">E17*D17</f>
        <v>0</v>
      </c>
      <c r="G17" s="370" t="s">
        <v>83</v>
      </c>
      <c r="H17" s="371">
        <f>IF(G17&lt;&gt;"",VLOOKUP(G17,'5.1.4 Exchange Rates'!$C$23:$D$37,2,FALSE),"")</f>
        <v>1</v>
      </c>
      <c r="I17" s="372"/>
      <c r="J17" s="373">
        <f>D17*I17</f>
        <v>0</v>
      </c>
      <c r="K17" s="373">
        <f t="shared" ref="K17:K22" si="1">D17*H17*I17</f>
        <v>0</v>
      </c>
      <c r="L17" s="374">
        <f t="shared" ref="L17:L22" si="2">K17+F17</f>
        <v>0</v>
      </c>
      <c r="M17" s="372">
        <f t="shared" ref="M17:M22" si="3">L17*15%</f>
        <v>0</v>
      </c>
      <c r="N17" s="360">
        <f t="shared" ref="N17:N22" si="4">L17+M17</f>
        <v>0</v>
      </c>
      <c r="O17" s="372"/>
      <c r="P17" s="374" t="str">
        <f>IF(O17="","Fixed",VLOOKUP(O17,'5.1.2 CPA Formulae'!$B$9:$E$19,2,FALSE))</f>
        <v>Fixed</v>
      </c>
    </row>
    <row r="18" spans="1:16" s="27" customFormat="1" ht="24.95" customHeight="1">
      <c r="A18" s="368">
        <v>2</v>
      </c>
      <c r="B18" s="364" t="s">
        <v>162</v>
      </c>
      <c r="C18" s="359" t="s">
        <v>82</v>
      </c>
      <c r="D18" s="378">
        <v>3</v>
      </c>
      <c r="E18" s="379"/>
      <c r="F18" s="360">
        <f t="shared" si="0"/>
        <v>0</v>
      </c>
      <c r="G18" s="370" t="s">
        <v>83</v>
      </c>
      <c r="H18" s="371">
        <f>IF(G18&lt;&gt;"",VLOOKUP(G18,'5.1.4 Exchange Rates'!$C$23:$D$37,2,FALSE),"")</f>
        <v>1</v>
      </c>
      <c r="I18" s="372"/>
      <c r="J18" s="373">
        <f t="shared" ref="J18:J22" si="5">D18*I18</f>
        <v>0</v>
      </c>
      <c r="K18" s="373">
        <f t="shared" si="1"/>
        <v>0</v>
      </c>
      <c r="L18" s="374">
        <f t="shared" si="2"/>
        <v>0</v>
      </c>
      <c r="M18" s="372">
        <f t="shared" si="3"/>
        <v>0</v>
      </c>
      <c r="N18" s="360">
        <f t="shared" si="4"/>
        <v>0</v>
      </c>
      <c r="O18" s="372"/>
      <c r="P18" s="374" t="str">
        <f>IF(O18="","Fixed",VLOOKUP(O18,'5.1.2 CPA Formulae'!$B$9:$E$19,2,FALSE))</f>
        <v>Fixed</v>
      </c>
    </row>
    <row r="19" spans="1:16" s="27" customFormat="1" ht="24.95" customHeight="1">
      <c r="A19" s="368">
        <v>3</v>
      </c>
      <c r="B19" s="364" t="s">
        <v>163</v>
      </c>
      <c r="C19" s="359" t="s">
        <v>82</v>
      </c>
      <c r="D19" s="378">
        <v>1</v>
      </c>
      <c r="E19" s="379"/>
      <c r="F19" s="360">
        <f t="shared" si="0"/>
        <v>0</v>
      </c>
      <c r="G19" s="370" t="s">
        <v>83</v>
      </c>
      <c r="H19" s="371">
        <f>IF(G19&lt;&gt;"",VLOOKUP(G19,'5.1.4 Exchange Rates'!$C$23:$D$37,2,FALSE),"")</f>
        <v>1</v>
      </c>
      <c r="I19" s="372"/>
      <c r="J19" s="373">
        <f t="shared" si="5"/>
        <v>0</v>
      </c>
      <c r="K19" s="373">
        <f t="shared" si="1"/>
        <v>0</v>
      </c>
      <c r="L19" s="374">
        <f t="shared" si="2"/>
        <v>0</v>
      </c>
      <c r="M19" s="372">
        <f t="shared" si="3"/>
        <v>0</v>
      </c>
      <c r="N19" s="360">
        <f t="shared" si="4"/>
        <v>0</v>
      </c>
      <c r="O19" s="372"/>
      <c r="P19" s="374" t="str">
        <f>IF(O19="","Fixed",VLOOKUP(O19,'5.1.2 CPA Formulae'!$B$9:$E$19,2,FALSE))</f>
        <v>Fixed</v>
      </c>
    </row>
    <row r="20" spans="1:16" s="27" customFormat="1" ht="24.95" customHeight="1">
      <c r="A20" s="368">
        <v>4</v>
      </c>
      <c r="B20" s="364" t="s">
        <v>164</v>
      </c>
      <c r="C20" s="359" t="s">
        <v>82</v>
      </c>
      <c r="D20" s="378">
        <v>1</v>
      </c>
      <c r="E20" s="379"/>
      <c r="F20" s="360">
        <f t="shared" si="0"/>
        <v>0</v>
      </c>
      <c r="G20" s="370" t="s">
        <v>83</v>
      </c>
      <c r="H20" s="371">
        <f>IF(G20&lt;&gt;"",VLOOKUP(G20,'5.1.4 Exchange Rates'!$C$23:$D$37,2,FALSE),"")</f>
        <v>1</v>
      </c>
      <c r="I20" s="372"/>
      <c r="J20" s="373">
        <f t="shared" si="5"/>
        <v>0</v>
      </c>
      <c r="K20" s="373">
        <f t="shared" si="1"/>
        <v>0</v>
      </c>
      <c r="L20" s="374">
        <f t="shared" si="2"/>
        <v>0</v>
      </c>
      <c r="M20" s="372">
        <f t="shared" si="3"/>
        <v>0</v>
      </c>
      <c r="N20" s="360">
        <f t="shared" si="4"/>
        <v>0</v>
      </c>
      <c r="O20" s="372"/>
      <c r="P20" s="374" t="str">
        <f>IF(O20="","Fixed",VLOOKUP(O20,'5.1.2 CPA Formulae'!$B$9:$E$19,2,FALSE))</f>
        <v>Fixed</v>
      </c>
    </row>
    <row r="21" spans="1:16" s="27" customFormat="1" ht="24.95" customHeight="1">
      <c r="A21" s="368">
        <v>5</v>
      </c>
      <c r="B21" s="364" t="s">
        <v>165</v>
      </c>
      <c r="C21" s="359" t="s">
        <v>82</v>
      </c>
      <c r="D21" s="378">
        <v>2</v>
      </c>
      <c r="E21" s="379"/>
      <c r="F21" s="360">
        <f t="shared" si="0"/>
        <v>0</v>
      </c>
      <c r="G21" s="370" t="s">
        <v>83</v>
      </c>
      <c r="H21" s="371">
        <f>IF(G21&lt;&gt;"",VLOOKUP(G21,'5.1.4 Exchange Rates'!$C$23:$D$37,2,FALSE),"")</f>
        <v>1</v>
      </c>
      <c r="I21" s="372"/>
      <c r="J21" s="373">
        <f t="shared" si="5"/>
        <v>0</v>
      </c>
      <c r="K21" s="373">
        <f t="shared" si="1"/>
        <v>0</v>
      </c>
      <c r="L21" s="374">
        <f t="shared" si="2"/>
        <v>0</v>
      </c>
      <c r="M21" s="372">
        <f t="shared" si="3"/>
        <v>0</v>
      </c>
      <c r="N21" s="360">
        <f t="shared" si="4"/>
        <v>0</v>
      </c>
      <c r="O21" s="372"/>
      <c r="P21" s="374" t="str">
        <f>IF(O21="","Fixed",VLOOKUP(O21,'5.1.2 CPA Formulae'!$B$9:$E$19,2,FALSE))</f>
        <v>Fixed</v>
      </c>
    </row>
    <row r="22" spans="1:16" s="27" customFormat="1" ht="24.95" customHeight="1" thickBot="1">
      <c r="A22" s="400">
        <v>6</v>
      </c>
      <c r="B22" s="384" t="s">
        <v>166</v>
      </c>
      <c r="C22" s="359" t="s">
        <v>82</v>
      </c>
      <c r="D22" s="397">
        <v>2</v>
      </c>
      <c r="E22" s="372"/>
      <c r="F22" s="360">
        <f t="shared" si="0"/>
        <v>0</v>
      </c>
      <c r="G22" s="370" t="s">
        <v>83</v>
      </c>
      <c r="H22" s="371">
        <f>IF(G22&lt;&gt;"",VLOOKUP(G22,'5.1.4 Exchange Rates'!$C$23:$D$37,2,FALSE),"")</f>
        <v>1</v>
      </c>
      <c r="I22" s="372"/>
      <c r="J22" s="373">
        <f t="shared" si="5"/>
        <v>0</v>
      </c>
      <c r="K22" s="373">
        <f t="shared" si="1"/>
        <v>0</v>
      </c>
      <c r="L22" s="374">
        <f t="shared" si="2"/>
        <v>0</v>
      </c>
      <c r="M22" s="372">
        <f t="shared" si="3"/>
        <v>0</v>
      </c>
      <c r="N22" s="360">
        <f t="shared" si="4"/>
        <v>0</v>
      </c>
      <c r="O22" s="372"/>
      <c r="P22" s="374" t="str">
        <f>IF(O22="","Fixed",VLOOKUP(O22,'5.1.2 CPA Formulae'!$B$9:$E$19,2,FALSE))</f>
        <v>Fixed</v>
      </c>
    </row>
    <row r="23" spans="1:16" s="27" customFormat="1" ht="24.95" customHeight="1" thickBot="1">
      <c r="A23" s="392" t="s">
        <v>93</v>
      </c>
      <c r="B23" s="392"/>
      <c r="C23" s="402"/>
      <c r="D23" s="399"/>
      <c r="E23" s="388"/>
      <c r="F23" s="387">
        <f>SUM(F17:F22)</f>
        <v>0</v>
      </c>
      <c r="G23" s="388" t="s">
        <v>83</v>
      </c>
      <c r="H23" s="387">
        <f>IF(G23&lt;&gt;"",VLOOKUP(G23,'5.1.4 Exchange Rates'!$C$23:$D$37,2,FALSE),"")</f>
        <v>1</v>
      </c>
      <c r="I23" s="388"/>
      <c r="J23" s="387">
        <f>SUM(J17:J22)</f>
        <v>0</v>
      </c>
      <c r="K23" s="387">
        <f>SUM(K17:K22)</f>
        <v>0</v>
      </c>
      <c r="L23" s="387">
        <f>SUM(L17:L22)</f>
        <v>0</v>
      </c>
      <c r="M23" s="388">
        <f>SUM(M17:M22)</f>
        <v>0</v>
      </c>
      <c r="N23" s="387">
        <f>SUM(N17:N22)</f>
        <v>0</v>
      </c>
      <c r="O23" s="388"/>
      <c r="P23" s="389" t="str">
        <f>IF(O23="","Fixed",VLOOKUP(O23,'5.1.2 CPA Formulae'!$B$9:$E$19,2,FALSE))</f>
        <v>Fixed</v>
      </c>
    </row>
    <row r="24" spans="1:16" s="27" customFormat="1" ht="30.95" customHeight="1" thickBot="1">
      <c r="A24" s="582" t="s">
        <v>156</v>
      </c>
      <c r="B24" s="583"/>
      <c r="C24" s="583"/>
      <c r="D24" s="583"/>
      <c r="E24" s="584"/>
      <c r="F24" s="377">
        <f>F23</f>
        <v>0</v>
      </c>
      <c r="G24" s="579"/>
      <c r="H24" s="580"/>
      <c r="I24" s="581"/>
      <c r="J24" s="377">
        <f>J23</f>
        <v>0</v>
      </c>
      <c r="K24" s="377">
        <f t="shared" ref="K24:N24" si="6">K23</f>
        <v>0</v>
      </c>
      <c r="L24" s="377">
        <f t="shared" si="6"/>
        <v>0</v>
      </c>
      <c r="M24" s="377">
        <f t="shared" si="6"/>
        <v>0</v>
      </c>
      <c r="N24" s="377">
        <f t="shared" si="6"/>
        <v>0</v>
      </c>
      <c r="O24" s="381"/>
      <c r="P24" s="380"/>
    </row>
    <row r="25" spans="1:16" ht="51.95">
      <c r="L25" s="684" t="s">
        <v>157</v>
      </c>
      <c r="N25" s="684" t="s">
        <v>158</v>
      </c>
    </row>
  </sheetData>
  <mergeCells count="24">
    <mergeCell ref="L12:N12"/>
    <mergeCell ref="O12:P12"/>
    <mergeCell ref="F13:F14"/>
    <mergeCell ref="B9:C9"/>
    <mergeCell ref="B10:C10"/>
    <mergeCell ref="E12:F12"/>
    <mergeCell ref="G12:K12"/>
    <mergeCell ref="M13:M14"/>
    <mergeCell ref="N13:N14"/>
    <mergeCell ref="O13:O14"/>
    <mergeCell ref="P13:P14"/>
    <mergeCell ref="K13:K14"/>
    <mergeCell ref="L13:L14"/>
    <mergeCell ref="B13:B14"/>
    <mergeCell ref="J13:J14"/>
    <mergeCell ref="C13:C14"/>
    <mergeCell ref="D13:D14"/>
    <mergeCell ref="E13:E14"/>
    <mergeCell ref="G24:I24"/>
    <mergeCell ref="G13:G14"/>
    <mergeCell ref="H13:H14"/>
    <mergeCell ref="I13:I14"/>
    <mergeCell ref="A24:E24"/>
    <mergeCell ref="A13:A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C206CA7-D111-4D88-ACF9-E98F67609254}">
          <x14:formula1>
            <xm:f>'5.1.4 Exchange Rates'!$C$24:$C$37</xm:f>
          </x14:formula1>
          <xm:sqref>G16:G23</xm:sqref>
        </x14:dataValidation>
        <x14:dataValidation type="list" allowBlank="1" showInputMessage="1" showErrorMessage="1" xr:uid="{A2409E4E-C139-4771-89F6-15A8490CEEBC}">
          <x14:formula1>
            <xm:f>'5.1.2 CPA Formulae'!$B$9:$B$19</xm:f>
          </x14:formula1>
          <xm:sqref>O16:O23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A67BE-27CE-4044-AC44-1EF149114739}">
  <dimension ref="A1:R22"/>
  <sheetViews>
    <sheetView topLeftCell="A13" zoomScale="70" zoomScaleNormal="70" workbookViewId="0">
      <selection activeCell="B13" sqref="B13"/>
    </sheetView>
  </sheetViews>
  <sheetFormatPr defaultColWidth="9.85546875" defaultRowHeight="14.1"/>
  <cols>
    <col min="1" max="1" width="20.42578125" style="4" customWidth="1"/>
    <col min="2" max="2" width="74.140625" style="242" customWidth="1"/>
    <col min="3" max="4" width="16.42578125" style="244" customWidth="1"/>
    <col min="5" max="5" width="14.42578125" style="244" customWidth="1"/>
    <col min="6" max="6" width="16.140625" style="244" customWidth="1"/>
    <col min="7" max="7" width="15.42578125" style="217" customWidth="1"/>
    <col min="8" max="8" width="15.5703125" style="4" customWidth="1"/>
    <col min="9" max="9" width="15.85546875" style="4" customWidth="1"/>
    <col min="10" max="10" width="16.85546875" style="4" customWidth="1"/>
    <col min="11" max="11" width="17.140625" style="4" customWidth="1"/>
    <col min="12" max="12" width="16.5703125" style="4" customWidth="1"/>
    <col min="13" max="13" width="14.85546875" style="4" customWidth="1"/>
    <col min="14" max="14" width="18" style="4" customWidth="1"/>
    <col min="15" max="17" width="14.5703125" style="4" customWidth="1"/>
    <col min="18" max="18" width="41.5703125" style="4" customWidth="1"/>
    <col min="19" max="136" width="9.140625" style="4" customWidth="1"/>
    <col min="137" max="137" width="6" style="4" customWidth="1"/>
    <col min="138" max="138" width="11.140625" style="4" customWidth="1"/>
    <col min="139" max="139" width="37.140625" style="4" customWidth="1"/>
    <col min="140" max="140" width="14.140625" style="4" customWidth="1"/>
    <col min="141" max="142" width="12" style="4" customWidth="1"/>
    <col min="143" max="143" width="17.85546875" style="4" customWidth="1"/>
    <col min="144" max="144" width="15.85546875" style="4" customWidth="1"/>
    <col min="145" max="150" width="0" style="4" hidden="1" customWidth="1"/>
    <col min="151" max="151" width="11.85546875" style="4" customWidth="1"/>
    <col min="152" max="152" width="31.85546875" style="4" customWidth="1"/>
    <col min="153" max="153" width="12.140625" style="4" customWidth="1"/>
    <col min="154" max="154" width="12" style="4" customWidth="1"/>
    <col min="155" max="155" width="12.5703125" style="4" customWidth="1"/>
    <col min="156" max="156" width="12" style="4" customWidth="1"/>
    <col min="157" max="157" width="11.140625" style="4" customWidth="1"/>
    <col min="158" max="159" width="11.85546875" style="4" customWidth="1"/>
    <col min="160" max="160" width="12.5703125" style="4" customWidth="1"/>
    <col min="161" max="161" width="9.85546875" style="4"/>
    <col min="162" max="162" width="12" style="4" customWidth="1"/>
    <col min="163" max="16384" width="9.85546875" style="4"/>
  </cols>
  <sheetData>
    <row r="1" spans="1:18" s="6" customFormat="1" ht="17.45" customHeight="1">
      <c r="A1" s="328" t="s">
        <v>0</v>
      </c>
      <c r="B1" s="324"/>
      <c r="C1" s="324"/>
      <c r="D1" s="324"/>
    </row>
    <row r="2" spans="1:18" s="6" customFormat="1" ht="41.45" customHeight="1">
      <c r="A2" s="328" t="s">
        <v>1</v>
      </c>
      <c r="B2" s="324"/>
      <c r="C2" s="324"/>
      <c r="D2" s="324"/>
    </row>
    <row r="3" spans="1:18" s="6" customFormat="1" ht="15.6">
      <c r="A3" s="328" t="s">
        <v>2</v>
      </c>
      <c r="B3" s="313"/>
      <c r="C3" s="313"/>
      <c r="D3" s="313"/>
    </row>
    <row r="4" spans="1:18" s="6" customFormat="1" ht="17.45" customHeight="1">
      <c r="A4" s="328" t="s">
        <v>40</v>
      </c>
      <c r="B4" s="324"/>
      <c r="C4" s="324"/>
      <c r="D4" s="324"/>
    </row>
    <row r="5" spans="1:18" s="6" customFormat="1" ht="15.6">
      <c r="B5" s="259"/>
      <c r="C5" s="259"/>
      <c r="D5" s="259"/>
      <c r="E5" s="9"/>
    </row>
    <row r="6" spans="1:18" ht="18">
      <c r="A6" s="184" t="s">
        <v>51</v>
      </c>
      <c r="B6" s="244"/>
      <c r="E6" s="17"/>
      <c r="F6" s="4"/>
      <c r="G6" s="4"/>
    </row>
    <row r="7" spans="1:18" ht="15.6">
      <c r="A7" s="183"/>
      <c r="B7" s="259"/>
      <c r="C7" s="259"/>
      <c r="D7" s="259"/>
      <c r="E7" s="17"/>
      <c r="F7" s="4"/>
      <c r="G7" s="4"/>
    </row>
    <row r="8" spans="1:18" ht="18.600000000000001" thickBot="1">
      <c r="A8" s="184" t="s">
        <v>52</v>
      </c>
      <c r="B8" s="244"/>
      <c r="E8" s="17"/>
      <c r="F8" s="4"/>
      <c r="G8" s="4"/>
    </row>
    <row r="9" spans="1:18" ht="97.5" customHeight="1" thickBot="1">
      <c r="A9" s="326">
        <v>1</v>
      </c>
      <c r="B9" s="244"/>
      <c r="E9" s="4"/>
      <c r="F9" s="4"/>
      <c r="G9" s="4"/>
    </row>
    <row r="10" spans="1:18" ht="111.75" customHeight="1" thickBot="1">
      <c r="A10" s="326">
        <v>2</v>
      </c>
      <c r="B10" s="244"/>
      <c r="E10" s="4"/>
      <c r="F10" s="4"/>
      <c r="G10" s="4"/>
    </row>
    <row r="11" spans="1:18" s="56" customFormat="1" ht="35.450000000000003" customHeight="1" thickBot="1">
      <c r="B11" s="243"/>
      <c r="C11" s="37"/>
      <c r="D11" s="37"/>
      <c r="E11" s="37"/>
      <c r="F11" s="37"/>
      <c r="G11" s="335"/>
    </row>
    <row r="12" spans="1:18" ht="20.45" customHeight="1" thickBot="1">
      <c r="B12" s="349"/>
      <c r="C12" s="350"/>
      <c r="D12" s="350"/>
      <c r="E12" s="568" t="s">
        <v>55</v>
      </c>
      <c r="F12" s="569"/>
      <c r="G12" s="568" t="s">
        <v>56</v>
      </c>
      <c r="H12" s="600"/>
      <c r="I12" s="600"/>
      <c r="J12" s="600"/>
      <c r="K12" s="569"/>
      <c r="L12" s="568" t="s">
        <v>57</v>
      </c>
      <c r="M12" s="600"/>
      <c r="N12" s="600"/>
      <c r="O12" s="596" t="s">
        <v>58</v>
      </c>
      <c r="P12" s="597"/>
      <c r="Q12" s="597"/>
      <c r="R12" s="598"/>
    </row>
    <row r="13" spans="1:18" s="56" customFormat="1" ht="80.25" customHeight="1">
      <c r="A13" s="585" t="s">
        <v>59</v>
      </c>
      <c r="B13" s="601" t="s">
        <v>63</v>
      </c>
      <c r="C13" s="570" t="s">
        <v>65</v>
      </c>
      <c r="D13" s="570" t="s">
        <v>66</v>
      </c>
      <c r="E13" s="570" t="s">
        <v>67</v>
      </c>
      <c r="F13" s="570" t="s">
        <v>68</v>
      </c>
      <c r="G13" s="570" t="s">
        <v>69</v>
      </c>
      <c r="H13" s="570" t="s">
        <v>70</v>
      </c>
      <c r="I13" s="570" t="s">
        <v>71</v>
      </c>
      <c r="J13" s="570" t="s">
        <v>72</v>
      </c>
      <c r="K13" s="570" t="s">
        <v>73</v>
      </c>
      <c r="L13" s="570" t="s">
        <v>74</v>
      </c>
      <c r="M13" s="570" t="s">
        <v>75</v>
      </c>
      <c r="N13" s="570" t="s">
        <v>76</v>
      </c>
      <c r="O13" s="585" t="s">
        <v>77</v>
      </c>
      <c r="P13" s="586"/>
      <c r="Q13" s="587"/>
      <c r="R13" s="570" t="s">
        <v>78</v>
      </c>
    </row>
    <row r="14" spans="1:18" s="56" customFormat="1" ht="25.35" customHeight="1">
      <c r="A14" s="599"/>
      <c r="B14" s="602"/>
      <c r="C14" s="578"/>
      <c r="D14" s="578"/>
      <c r="E14" s="571"/>
      <c r="F14" s="571"/>
      <c r="G14" s="571"/>
      <c r="H14" s="571"/>
      <c r="I14" s="571"/>
      <c r="J14" s="571"/>
      <c r="K14" s="571"/>
      <c r="L14" s="571"/>
      <c r="M14" s="571"/>
      <c r="N14" s="571"/>
      <c r="O14" s="588"/>
      <c r="P14" s="539"/>
      <c r="Q14" s="589"/>
      <c r="R14" s="599"/>
    </row>
    <row r="15" spans="1:18" s="56" customFormat="1" ht="25.35" customHeight="1">
      <c r="A15" s="351"/>
      <c r="B15" s="352"/>
      <c r="C15" s="353"/>
      <c r="D15" s="353"/>
      <c r="E15" s="353"/>
      <c r="F15" s="353"/>
      <c r="G15" s="353"/>
      <c r="H15" s="353"/>
      <c r="I15" s="353"/>
      <c r="J15" s="353"/>
      <c r="K15" s="353"/>
      <c r="L15" s="353"/>
      <c r="M15" s="353"/>
      <c r="N15" s="353"/>
      <c r="O15" s="353"/>
      <c r="P15" s="353"/>
      <c r="Q15" s="353"/>
      <c r="R15" s="354"/>
    </row>
    <row r="16" spans="1:18" s="27" customFormat="1" ht="24.95" customHeight="1">
      <c r="A16" s="401" t="s">
        <v>167</v>
      </c>
      <c r="B16" s="505" t="s">
        <v>168</v>
      </c>
      <c r="C16" s="359"/>
      <c r="D16" s="378"/>
      <c r="E16" s="379"/>
      <c r="F16" s="360"/>
      <c r="G16" s="361"/>
      <c r="H16" s="362"/>
      <c r="I16" s="357"/>
      <c r="J16" s="363"/>
      <c r="K16" s="363"/>
      <c r="L16" s="356"/>
      <c r="M16" s="357"/>
      <c r="N16" s="360"/>
      <c r="O16" s="357"/>
      <c r="P16" s="357"/>
      <c r="Q16" s="357"/>
      <c r="R16" s="356"/>
    </row>
    <row r="17" spans="1:18" s="27" customFormat="1" ht="24.95" customHeight="1">
      <c r="A17" s="368">
        <v>1</v>
      </c>
      <c r="B17" s="364" t="s">
        <v>169</v>
      </c>
      <c r="C17" s="359" t="s">
        <v>170</v>
      </c>
      <c r="D17" s="378">
        <v>50</v>
      </c>
      <c r="E17" s="379"/>
      <c r="F17" s="360">
        <f>E17*D17</f>
        <v>0</v>
      </c>
      <c r="G17" s="361" t="s">
        <v>83</v>
      </c>
      <c r="H17" s="362">
        <f>IF(G17&lt;&gt;"",VLOOKUP(G17,'5.1.4 Exchange Rates'!$C$23:$D$37,2,FALSE),"")</f>
        <v>1</v>
      </c>
      <c r="I17" s="357"/>
      <c r="J17" s="363">
        <f t="shared" ref="J17:J19" si="0">D17*I17</f>
        <v>0</v>
      </c>
      <c r="K17" s="363">
        <f t="shared" ref="K17:K19" si="1">D17*H17*I17</f>
        <v>0</v>
      </c>
      <c r="L17" s="356">
        <f t="shared" ref="L17:L19" si="2">K17+F17</f>
        <v>0</v>
      </c>
      <c r="M17" s="357">
        <f t="shared" ref="M17:M19" si="3">L17*15%</f>
        <v>0</v>
      </c>
      <c r="N17" s="360">
        <f t="shared" ref="N17:N19" si="4">L17+M17</f>
        <v>0</v>
      </c>
      <c r="O17" s="357"/>
      <c r="P17" s="357"/>
      <c r="Q17" s="357"/>
      <c r="R17" s="356" t="str">
        <f>IF(O17="","Fixed",VLOOKUP(O17,'5.1.2 CPA Formulae'!$B$9:$E$19,2,FALSE))</f>
        <v>Fixed</v>
      </c>
    </row>
    <row r="18" spans="1:18" s="27" customFormat="1" ht="24.95" customHeight="1">
      <c r="A18" s="368">
        <v>2</v>
      </c>
      <c r="B18" s="364" t="s">
        <v>171</v>
      </c>
      <c r="C18" s="359" t="s">
        <v>170</v>
      </c>
      <c r="D18" s="378">
        <v>44</v>
      </c>
      <c r="E18" s="379"/>
      <c r="F18" s="360">
        <f>E18*D18</f>
        <v>0</v>
      </c>
      <c r="G18" s="361" t="s">
        <v>83</v>
      </c>
      <c r="H18" s="362">
        <f>IF(G18&lt;&gt;"",VLOOKUP(G18,'5.1.4 Exchange Rates'!$C$23:$D$37,2,FALSE),"")</f>
        <v>1</v>
      </c>
      <c r="I18" s="357"/>
      <c r="J18" s="363">
        <f t="shared" si="0"/>
        <v>0</v>
      </c>
      <c r="K18" s="363">
        <f t="shared" si="1"/>
        <v>0</v>
      </c>
      <c r="L18" s="356">
        <f t="shared" si="2"/>
        <v>0</v>
      </c>
      <c r="M18" s="357">
        <f t="shared" si="3"/>
        <v>0</v>
      </c>
      <c r="N18" s="360">
        <f t="shared" si="4"/>
        <v>0</v>
      </c>
      <c r="O18" s="357"/>
      <c r="P18" s="357"/>
      <c r="Q18" s="357"/>
      <c r="R18" s="356" t="str">
        <f>IF(O18="","Fixed",VLOOKUP(O18,'5.1.2 CPA Formulae'!$B$9:$E$19,2,FALSE))</f>
        <v>Fixed</v>
      </c>
    </row>
    <row r="19" spans="1:18" s="27" customFormat="1" ht="24.95" customHeight="1" thickBot="1">
      <c r="A19" s="368">
        <v>3</v>
      </c>
      <c r="B19" s="364" t="s">
        <v>172</v>
      </c>
      <c r="C19" s="359" t="s">
        <v>170</v>
      </c>
      <c r="D19" s="378">
        <v>22</v>
      </c>
      <c r="E19" s="379"/>
      <c r="F19" s="360">
        <f>E19*D19</f>
        <v>0</v>
      </c>
      <c r="G19" s="361" t="s">
        <v>83</v>
      </c>
      <c r="H19" s="362">
        <f>IF(G19&lt;&gt;"",VLOOKUP(G19,'5.1.4 Exchange Rates'!$C$23:$D$37,2,FALSE),"")</f>
        <v>1</v>
      </c>
      <c r="I19" s="357"/>
      <c r="J19" s="363">
        <f t="shared" si="0"/>
        <v>0</v>
      </c>
      <c r="K19" s="363">
        <f t="shared" si="1"/>
        <v>0</v>
      </c>
      <c r="L19" s="356">
        <f t="shared" si="2"/>
        <v>0</v>
      </c>
      <c r="M19" s="357">
        <f t="shared" si="3"/>
        <v>0</v>
      </c>
      <c r="N19" s="360">
        <f t="shared" si="4"/>
        <v>0</v>
      </c>
      <c r="O19" s="357"/>
      <c r="P19" s="357"/>
      <c r="Q19" s="357"/>
      <c r="R19" s="356" t="str">
        <f>IF(O19="","Fixed",VLOOKUP(O19,'5.1.2 CPA Formulae'!$B$9:$E$19,2,FALSE))</f>
        <v>Fixed</v>
      </c>
    </row>
    <row r="20" spans="1:18" s="27" customFormat="1" ht="24.95" customHeight="1" thickBot="1">
      <c r="A20" s="398"/>
      <c r="B20" s="392" t="s">
        <v>93</v>
      </c>
      <c r="C20" s="390"/>
      <c r="D20" s="399"/>
      <c r="E20" s="388"/>
      <c r="F20" s="387">
        <f>SUM(F17:F19)</f>
        <v>0</v>
      </c>
      <c r="G20" s="388" t="s">
        <v>83</v>
      </c>
      <c r="H20" s="387">
        <f>IF(G20&lt;&gt;"",VLOOKUP(G20,'5.1.4 Exchange Rates'!$C$23:$D$37,2,FALSE),"")</f>
        <v>1</v>
      </c>
      <c r="I20" s="388"/>
      <c r="J20" s="387">
        <f>SUM(J17:J19)</f>
        <v>0</v>
      </c>
      <c r="K20" s="387">
        <f>SUM(K17:K19)</f>
        <v>0</v>
      </c>
      <c r="L20" s="387">
        <f>SUM(L17:L19)</f>
        <v>0</v>
      </c>
      <c r="M20" s="388">
        <f>SUM(M17:M19)</f>
        <v>0</v>
      </c>
      <c r="N20" s="387">
        <f>SUM(N17:N19)</f>
        <v>0</v>
      </c>
      <c r="O20" s="388"/>
      <c r="P20" s="504"/>
      <c r="Q20" s="504"/>
      <c r="R20" s="389"/>
    </row>
    <row r="21" spans="1:18" s="27" customFormat="1" ht="30.95" customHeight="1" thickBot="1">
      <c r="A21" s="582" t="s">
        <v>156</v>
      </c>
      <c r="B21" s="583"/>
      <c r="C21" s="583"/>
      <c r="D21" s="583"/>
      <c r="E21" s="584"/>
      <c r="F21" s="377">
        <f>F20</f>
        <v>0</v>
      </c>
      <c r="G21" s="579"/>
      <c r="H21" s="580"/>
      <c r="I21" s="581"/>
      <c r="J21" s="377">
        <f t="shared" ref="J21:N21" si="5">J20</f>
        <v>0</v>
      </c>
      <c r="K21" s="377">
        <f t="shared" si="5"/>
        <v>0</v>
      </c>
      <c r="L21" s="377">
        <f t="shared" si="5"/>
        <v>0</v>
      </c>
      <c r="M21" s="377">
        <f t="shared" si="5"/>
        <v>0</v>
      </c>
      <c r="N21" s="377">
        <f t="shared" si="5"/>
        <v>0</v>
      </c>
      <c r="O21" s="381"/>
      <c r="P21" s="492"/>
      <c r="Q21" s="492"/>
      <c r="R21" s="380"/>
    </row>
    <row r="22" spans="1:18" ht="51.95">
      <c r="L22" s="684" t="s">
        <v>157</v>
      </c>
      <c r="N22" s="684" t="s">
        <v>158</v>
      </c>
    </row>
  </sheetData>
  <mergeCells count="22">
    <mergeCell ref="A21:E21"/>
    <mergeCell ref="G21:I21"/>
    <mergeCell ref="G13:G14"/>
    <mergeCell ref="H13:H14"/>
    <mergeCell ref="I13:I14"/>
    <mergeCell ref="A13:A14"/>
    <mergeCell ref="B13:B14"/>
    <mergeCell ref="C13:C14"/>
    <mergeCell ref="D13:D14"/>
    <mergeCell ref="L12:N12"/>
    <mergeCell ref="O12:R12"/>
    <mergeCell ref="E13:E14"/>
    <mergeCell ref="F13:F14"/>
    <mergeCell ref="M13:M14"/>
    <mergeCell ref="N13:N14"/>
    <mergeCell ref="R13:R14"/>
    <mergeCell ref="O13:Q14"/>
    <mergeCell ref="J13:J14"/>
    <mergeCell ref="K13:K14"/>
    <mergeCell ref="L13:L14"/>
    <mergeCell ref="E12:F12"/>
    <mergeCell ref="G12:K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E30CC9A-D4FB-413A-9233-6BB7F5C29BDB}">
          <x14:formula1>
            <xm:f>'5.1.2 CPA Formulae'!$B$9:$B$19</xm:f>
          </x14:formula1>
          <xm:sqref>O16:Q20</xm:sqref>
        </x14:dataValidation>
        <x14:dataValidation type="list" allowBlank="1" showInputMessage="1" showErrorMessage="1" xr:uid="{4CC65A27-9BBC-4359-B942-62E805FDBAEA}">
          <x14:formula1>
            <xm:f>'5.1.4 Exchange Rates'!$C$24:$C$37</xm:f>
          </x14:formula1>
          <xm:sqref>G16:G20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50"/>
  <sheetViews>
    <sheetView view="pageBreakPreview" topLeftCell="A7" zoomScale="80" zoomScaleNormal="90" zoomScaleSheetLayoutView="80" workbookViewId="0">
      <selection activeCell="C18" sqref="C18:E18"/>
    </sheetView>
  </sheetViews>
  <sheetFormatPr defaultColWidth="9.140625" defaultRowHeight="12.6"/>
  <cols>
    <col min="1" max="1" width="20.85546875" style="255" customWidth="1"/>
    <col min="2" max="2" width="17.42578125" style="4" customWidth="1"/>
    <col min="3" max="3" width="40.42578125" style="4" customWidth="1"/>
    <col min="4" max="4" width="23.5703125" style="4" customWidth="1"/>
    <col min="5" max="5" width="23.140625" style="4" customWidth="1"/>
    <col min="6" max="6" width="18.42578125" style="4" customWidth="1"/>
    <col min="7" max="7" width="19.140625" style="4" customWidth="1"/>
    <col min="8" max="8" width="14.85546875" style="4" customWidth="1"/>
    <col min="9" max="9" width="11.42578125" style="4" customWidth="1"/>
    <col min="10" max="10" width="9.42578125" style="4" bestFit="1" customWidth="1"/>
    <col min="11" max="11" width="10.42578125" style="4" bestFit="1" customWidth="1"/>
    <col min="12" max="12" width="10.140625" style="4" bestFit="1" customWidth="1"/>
    <col min="13" max="13" width="10" style="4" bestFit="1" customWidth="1"/>
    <col min="14" max="14" width="10.5703125" style="4" bestFit="1" customWidth="1"/>
    <col min="15" max="16" width="10.42578125" style="4" bestFit="1" customWidth="1"/>
    <col min="17" max="19" width="10.140625" style="4" bestFit="1" customWidth="1"/>
    <col min="20" max="20" width="10.42578125" style="4" bestFit="1" customWidth="1"/>
    <col min="21" max="21" width="10.140625" style="4" bestFit="1" customWidth="1"/>
    <col min="22" max="22" width="10.5703125" style="4" bestFit="1" customWidth="1"/>
    <col min="23" max="23" width="10.140625" style="4" bestFit="1" customWidth="1"/>
    <col min="24" max="24" width="10" style="4" bestFit="1" customWidth="1"/>
    <col min="25" max="25" width="10.42578125" style="4" bestFit="1" customWidth="1"/>
    <col min="26" max="26" width="10.140625" style="4" bestFit="1" customWidth="1"/>
    <col min="27" max="27" width="10" style="4" bestFit="1" customWidth="1"/>
    <col min="28" max="29" width="10.42578125" style="4" bestFit="1" customWidth="1"/>
    <col min="30" max="30" width="10.5703125" style="4" bestFit="1" customWidth="1"/>
    <col min="31" max="31" width="10.42578125" style="4" bestFit="1" customWidth="1"/>
    <col min="32" max="32" width="10.5703125" style="4" bestFit="1" customWidth="1"/>
    <col min="33" max="33" width="9.85546875" style="4" bestFit="1" customWidth="1"/>
    <col min="34" max="34" width="9.42578125" style="4" bestFit="1" customWidth="1"/>
    <col min="35" max="35" width="10.42578125" style="4" bestFit="1" customWidth="1"/>
    <col min="36" max="36" width="10.140625" style="4" bestFit="1" customWidth="1"/>
    <col min="37" max="37" width="10" style="4" bestFit="1" customWidth="1"/>
    <col min="38" max="38" width="10.42578125" style="4" bestFit="1" customWidth="1"/>
    <col min="39" max="39" width="10.140625" style="4" bestFit="1" customWidth="1"/>
    <col min="40" max="40" width="9.85546875" style="4" bestFit="1" customWidth="1"/>
    <col min="41" max="41" width="10.140625" style="4" bestFit="1" customWidth="1"/>
    <col min="42" max="42" width="10.42578125" style="4" bestFit="1" customWidth="1"/>
    <col min="43" max="43" width="10.140625" style="4" bestFit="1" customWidth="1"/>
    <col min="44" max="44" width="10.5703125" style="4" bestFit="1" customWidth="1"/>
    <col min="45" max="45" width="9.85546875" style="4" bestFit="1" customWidth="1"/>
    <col min="46" max="46" width="9.42578125" style="4" bestFit="1" customWidth="1"/>
    <col min="47" max="47" width="10.42578125" style="4" bestFit="1" customWidth="1"/>
    <col min="48" max="48" width="10.140625" style="4" bestFit="1" customWidth="1"/>
    <col min="49" max="49" width="10" style="4" bestFit="1" customWidth="1"/>
    <col min="50" max="50" width="10.42578125" style="4" bestFit="1" customWidth="1"/>
    <col min="51" max="51" width="10.140625" style="4" bestFit="1" customWidth="1"/>
    <col min="52" max="52" width="9.85546875" style="4" bestFit="1" customWidth="1"/>
    <col min="53" max="53" width="10.140625" style="4" bestFit="1" customWidth="1"/>
    <col min="54" max="54" width="10.42578125" style="4" bestFit="1" customWidth="1"/>
    <col min="55" max="55" width="10.140625" style="4" bestFit="1" customWidth="1"/>
    <col min="56" max="56" width="10.5703125" style="4" bestFit="1" customWidth="1"/>
    <col min="57" max="57" width="9.85546875" style="4" bestFit="1" customWidth="1"/>
    <col min="58" max="58" width="9.42578125" style="4" bestFit="1" customWidth="1"/>
    <col min="59" max="59" width="10.42578125" style="4" bestFit="1" customWidth="1"/>
    <col min="60" max="60" width="10.140625" style="4" bestFit="1" customWidth="1"/>
    <col min="61" max="61" width="10" style="4" bestFit="1" customWidth="1"/>
    <col min="62" max="62" width="10.42578125" style="4" bestFit="1" customWidth="1"/>
    <col min="63" max="63" width="10.140625" style="4" bestFit="1" customWidth="1"/>
    <col min="64" max="64" width="9.85546875" style="4" bestFit="1" customWidth="1"/>
    <col min="65" max="16384" width="9.140625" style="4"/>
  </cols>
  <sheetData>
    <row r="1" spans="1:17" s="6" customFormat="1" ht="15.6">
      <c r="A1" s="518" t="s">
        <v>0</v>
      </c>
      <c r="B1" s="519"/>
      <c r="C1" s="329">
        <f>'[1]Tender Cover Sheet'!C12</f>
        <v>0</v>
      </c>
      <c r="D1" s="3"/>
      <c r="G1" s="32"/>
      <c r="I1" s="32"/>
      <c r="J1" s="10"/>
      <c r="K1" s="34"/>
      <c r="L1" s="7"/>
      <c r="N1" s="35"/>
      <c r="O1" s="7"/>
      <c r="P1" s="9"/>
    </row>
    <row r="2" spans="1:17" s="6" customFormat="1" ht="63.6" customHeight="1">
      <c r="A2" s="518" t="s">
        <v>1</v>
      </c>
      <c r="B2" s="519"/>
      <c r="C2" s="330">
        <f>'[1]Tender Cover Sheet'!C14</f>
        <v>0</v>
      </c>
      <c r="G2" s="32"/>
      <c r="H2" s="8"/>
      <c r="I2" s="33"/>
      <c r="J2" s="11"/>
      <c r="K2" s="34"/>
      <c r="L2" s="7"/>
      <c r="N2" s="35"/>
      <c r="O2" s="7"/>
      <c r="P2" s="9"/>
    </row>
    <row r="3" spans="1:17" s="6" customFormat="1" ht="15.6">
      <c r="A3" s="518" t="s">
        <v>2</v>
      </c>
      <c r="B3" s="519"/>
      <c r="C3" s="329">
        <f>'[1]Tender Cover Sheet'!C16</f>
        <v>0</v>
      </c>
      <c r="G3" s="32"/>
      <c r="H3" s="8"/>
      <c r="I3" s="33"/>
      <c r="J3" s="11"/>
      <c r="K3" s="34"/>
      <c r="L3" s="7"/>
      <c r="N3" s="35"/>
      <c r="O3" s="7"/>
      <c r="P3" s="9"/>
    </row>
    <row r="4" spans="1:17" s="6" customFormat="1" ht="15.6">
      <c r="A4" s="518" t="s">
        <v>40</v>
      </c>
      <c r="B4" s="519"/>
      <c r="C4" s="329" t="str">
        <f>'[1]Read Me'!C4</f>
        <v>Main Offer Only</v>
      </c>
      <c r="G4" s="32"/>
      <c r="H4" s="8"/>
      <c r="I4" s="33"/>
      <c r="J4" s="11"/>
      <c r="K4" s="34"/>
      <c r="L4" s="7"/>
      <c r="N4" s="35"/>
      <c r="O4" s="7"/>
      <c r="P4" s="9"/>
    </row>
    <row r="5" spans="1:17" ht="15.6">
      <c r="A5" s="199"/>
      <c r="B5" s="6"/>
      <c r="C5" s="36"/>
      <c r="N5" s="1"/>
      <c r="O5" s="1"/>
      <c r="P5" s="38"/>
      <c r="Q5" s="1"/>
    </row>
    <row r="6" spans="1:17" ht="48" customHeight="1">
      <c r="A6" s="608" t="s">
        <v>173</v>
      </c>
      <c r="B6" s="608"/>
      <c r="C6" s="608"/>
      <c r="D6" s="608"/>
      <c r="E6" s="608"/>
      <c r="N6" s="1"/>
      <c r="O6" s="1"/>
      <c r="P6" s="1"/>
      <c r="Q6" s="38"/>
    </row>
    <row r="7" spans="1:17" ht="13.5" thickBot="1">
      <c r="A7" s="246"/>
    </row>
    <row r="8" spans="1:17" ht="15.95" thickBot="1">
      <c r="A8" s="247" t="s">
        <v>174</v>
      </c>
      <c r="B8" s="196" t="s">
        <v>175</v>
      </c>
      <c r="C8" s="197" t="s">
        <v>176</v>
      </c>
      <c r="D8" s="197"/>
      <c r="E8" s="198"/>
    </row>
    <row r="9" spans="1:17" ht="30.75" customHeight="1" thickBot="1">
      <c r="A9" s="493">
        <v>1</v>
      </c>
      <c r="B9" s="345" t="s">
        <v>177</v>
      </c>
      <c r="C9" s="611" t="s">
        <v>178</v>
      </c>
      <c r="D9" s="611"/>
      <c r="E9" s="336"/>
      <c r="F9" s="627" t="s">
        <v>179</v>
      </c>
      <c r="G9" s="628"/>
      <c r="H9" s="629"/>
    </row>
    <row r="10" spans="1:17" ht="30.75" customHeight="1" thickBot="1">
      <c r="A10" s="494">
        <v>2</v>
      </c>
      <c r="B10" s="495" t="s">
        <v>180</v>
      </c>
      <c r="C10" s="496" t="s">
        <v>181</v>
      </c>
      <c r="D10" s="496"/>
      <c r="E10" s="497"/>
      <c r="F10" s="613" t="s">
        <v>182</v>
      </c>
      <c r="G10" s="614"/>
      <c r="H10" s="615"/>
    </row>
    <row r="11" spans="1:17" ht="14.1">
      <c r="A11" s="493">
        <v>3</v>
      </c>
      <c r="B11" s="88" t="s">
        <v>183</v>
      </c>
      <c r="C11" s="612" t="str">
        <f>B42</f>
        <v>Tenderer's description of Formula A</v>
      </c>
      <c r="D11" s="604"/>
      <c r="E11" s="605"/>
      <c r="F11" s="616"/>
      <c r="G11" s="617"/>
      <c r="H11" s="618"/>
    </row>
    <row r="12" spans="1:17" ht="14.45" thickBot="1">
      <c r="A12" s="494">
        <v>4</v>
      </c>
      <c r="B12" s="88" t="s">
        <v>184</v>
      </c>
      <c r="C12" s="612" t="str">
        <f>B53</f>
        <v>Tenderer's description of Formula B</v>
      </c>
      <c r="D12" s="604"/>
      <c r="E12" s="605"/>
      <c r="F12" s="616"/>
      <c r="G12" s="617"/>
      <c r="H12" s="618"/>
    </row>
    <row r="13" spans="1:17" ht="14.1">
      <c r="A13" s="493">
        <v>5</v>
      </c>
      <c r="B13" s="88" t="s">
        <v>185</v>
      </c>
      <c r="C13" s="604" t="str">
        <f>B64</f>
        <v>Tenderer's description of Formula C</v>
      </c>
      <c r="D13" s="604"/>
      <c r="E13" s="605"/>
      <c r="F13" s="616"/>
      <c r="G13" s="617"/>
      <c r="H13" s="618"/>
    </row>
    <row r="14" spans="1:17" ht="14.45" thickBot="1">
      <c r="A14" s="494">
        <v>6</v>
      </c>
      <c r="B14" s="88" t="s">
        <v>186</v>
      </c>
      <c r="C14" s="604" t="str">
        <f>B75</f>
        <v>Tenderer's description of Formula D</v>
      </c>
      <c r="D14" s="604"/>
      <c r="E14" s="605"/>
      <c r="F14" s="616"/>
      <c r="G14" s="617"/>
      <c r="H14" s="618"/>
    </row>
    <row r="15" spans="1:17" ht="14.1">
      <c r="A15" s="493">
        <v>7</v>
      </c>
      <c r="B15" s="88" t="s">
        <v>187</v>
      </c>
      <c r="C15" s="604" t="str">
        <f>B86</f>
        <v>Tenderer's description of Formula E</v>
      </c>
      <c r="D15" s="604"/>
      <c r="E15" s="605"/>
      <c r="F15" s="616"/>
      <c r="G15" s="617"/>
      <c r="H15" s="618"/>
    </row>
    <row r="16" spans="1:17" ht="14.45" thickBot="1">
      <c r="A16" s="494">
        <v>8</v>
      </c>
      <c r="B16" s="88" t="s">
        <v>188</v>
      </c>
      <c r="C16" s="604" t="str">
        <f>B97</f>
        <v>Tenderer's description of Formula F</v>
      </c>
      <c r="D16" s="604"/>
      <c r="E16" s="605"/>
      <c r="F16" s="616"/>
      <c r="G16" s="617"/>
      <c r="H16" s="618"/>
    </row>
    <row r="17" spans="1:9" ht="14.1">
      <c r="A17" s="493">
        <v>9</v>
      </c>
      <c r="B17" s="88" t="s">
        <v>189</v>
      </c>
      <c r="C17" s="604" t="str">
        <f>B108</f>
        <v>Tenderer's description of Formula G</v>
      </c>
      <c r="D17" s="604"/>
      <c r="E17" s="605"/>
      <c r="F17" s="616"/>
      <c r="G17" s="617"/>
      <c r="H17" s="618"/>
    </row>
    <row r="18" spans="1:9" ht="14.45" thickBot="1">
      <c r="A18" s="494">
        <v>10</v>
      </c>
      <c r="B18" s="88" t="s">
        <v>190</v>
      </c>
      <c r="C18" s="604" t="str">
        <f>B119</f>
        <v>Tenderer's description of Formula H</v>
      </c>
      <c r="D18" s="604"/>
      <c r="E18" s="605"/>
      <c r="F18" s="616"/>
      <c r="G18" s="617"/>
      <c r="H18" s="618"/>
    </row>
    <row r="19" spans="1:9" ht="14.1">
      <c r="A19" s="493">
        <v>11</v>
      </c>
      <c r="B19" s="88" t="s">
        <v>191</v>
      </c>
      <c r="C19" s="604" t="str">
        <f>B130</f>
        <v>Tenderer's description of Formula I</v>
      </c>
      <c r="D19" s="604"/>
      <c r="E19" s="605"/>
      <c r="F19" s="616"/>
      <c r="G19" s="617"/>
      <c r="H19" s="618"/>
    </row>
    <row r="20" spans="1:9" ht="14.45" thickBot="1">
      <c r="A20" s="494">
        <v>12</v>
      </c>
      <c r="B20" s="89" t="s">
        <v>192</v>
      </c>
      <c r="C20" s="622" t="str">
        <f>B141</f>
        <v>Tenderer's description of Formula J</v>
      </c>
      <c r="D20" s="622"/>
      <c r="E20" s="623"/>
      <c r="F20" s="619"/>
      <c r="G20" s="620"/>
      <c r="H20" s="621"/>
    </row>
    <row r="21" spans="1:9" ht="12.95">
      <c r="A21" s="246"/>
      <c r="B21" s="72"/>
      <c r="C21" s="72"/>
      <c r="D21" s="72"/>
    </row>
    <row r="22" spans="1:9" ht="54">
      <c r="A22" s="248" t="s">
        <v>193</v>
      </c>
      <c r="B22" s="87"/>
      <c r="C22" s="72"/>
      <c r="D22" s="72"/>
    </row>
    <row r="23" spans="1:9" ht="36.75" customHeight="1">
      <c r="A23" s="249">
        <v>1</v>
      </c>
      <c r="B23" s="624" t="s">
        <v>194</v>
      </c>
      <c r="C23" s="625"/>
      <c r="D23" s="625"/>
      <c r="E23" s="625"/>
      <c r="F23" s="625"/>
      <c r="G23" s="626"/>
    </row>
    <row r="24" spans="1:9" ht="14.1">
      <c r="A24" s="249">
        <v>2</v>
      </c>
      <c r="B24" s="606" t="s">
        <v>195</v>
      </c>
      <c r="C24" s="607"/>
      <c r="D24" s="607"/>
      <c r="E24" s="607"/>
      <c r="F24" s="607"/>
      <c r="G24" s="607"/>
    </row>
    <row r="25" spans="1:9" ht="14.1">
      <c r="A25" s="250"/>
      <c r="B25" s="337"/>
      <c r="C25" s="72"/>
      <c r="D25" s="72"/>
    </row>
    <row r="26" spans="1:9" ht="18" customHeight="1">
      <c r="A26" s="194" t="s">
        <v>196</v>
      </c>
      <c r="B26" s="14"/>
      <c r="C26" s="14"/>
    </row>
    <row r="27" spans="1:9" s="6" customFormat="1" ht="15" customHeight="1">
      <c r="A27" s="245">
        <v>1</v>
      </c>
      <c r="B27" s="603" t="s">
        <v>197</v>
      </c>
      <c r="C27" s="603"/>
      <c r="D27" s="603"/>
      <c r="E27" s="603"/>
      <c r="F27" s="603"/>
      <c r="G27" s="603"/>
    </row>
    <row r="28" spans="1:9" s="6" customFormat="1" ht="48" customHeight="1">
      <c r="A28" s="245">
        <v>2</v>
      </c>
      <c r="B28" s="603" t="s">
        <v>198</v>
      </c>
      <c r="C28" s="603"/>
      <c r="D28" s="603"/>
      <c r="E28" s="603"/>
      <c r="F28" s="603"/>
      <c r="G28" s="603"/>
      <c r="H28" s="57"/>
      <c r="I28" s="57"/>
    </row>
    <row r="29" spans="1:9" s="6" customFormat="1" ht="72.75" customHeight="1">
      <c r="A29" s="251">
        <v>3</v>
      </c>
      <c r="B29" s="603" t="s">
        <v>199</v>
      </c>
      <c r="C29" s="603"/>
      <c r="D29" s="603"/>
      <c r="E29" s="603"/>
      <c r="F29" s="603"/>
      <c r="G29" s="603"/>
    </row>
    <row r="30" spans="1:9" s="6" customFormat="1" ht="80.25" customHeight="1">
      <c r="A30" s="251">
        <v>4</v>
      </c>
      <c r="B30" s="603" t="s">
        <v>200</v>
      </c>
      <c r="C30" s="603"/>
      <c r="D30" s="603"/>
      <c r="E30" s="603"/>
      <c r="F30" s="603"/>
      <c r="G30" s="603"/>
      <c r="H30" s="313"/>
    </row>
    <row r="31" spans="1:9" s="6" customFormat="1" ht="51" customHeight="1">
      <c r="A31" s="251">
        <v>5</v>
      </c>
      <c r="B31" s="603" t="s">
        <v>201</v>
      </c>
      <c r="C31" s="603"/>
      <c r="D31" s="603"/>
      <c r="E31" s="603"/>
      <c r="F31" s="603"/>
      <c r="G31" s="603"/>
    </row>
    <row r="32" spans="1:9" s="6" customFormat="1" ht="51" customHeight="1">
      <c r="A32" s="251">
        <v>6</v>
      </c>
      <c r="B32" s="603" t="s">
        <v>202</v>
      </c>
      <c r="C32" s="603"/>
      <c r="D32" s="603"/>
      <c r="E32" s="603"/>
      <c r="F32" s="603"/>
      <c r="G32" s="603"/>
    </row>
    <row r="33" spans="1:75" ht="64.5" customHeight="1">
      <c r="A33" s="194" t="s">
        <v>203</v>
      </c>
      <c r="B33" s="338"/>
      <c r="C33" s="14"/>
    </row>
    <row r="34" spans="1:75" s="74" customFormat="1" ht="63" customHeight="1">
      <c r="A34" s="245">
        <v>1</v>
      </c>
      <c r="B34" s="609" t="s">
        <v>204</v>
      </c>
      <c r="C34" s="609"/>
      <c r="D34" s="609"/>
      <c r="E34" s="609"/>
      <c r="F34" s="609"/>
      <c r="G34" s="609"/>
      <c r="H34" s="73"/>
      <c r="I34" s="73"/>
      <c r="J34" s="73"/>
      <c r="K34" s="73"/>
      <c r="L34" s="73"/>
    </row>
    <row r="35" spans="1:75" s="74" customFormat="1" ht="51.75" customHeight="1">
      <c r="A35" s="245">
        <v>2</v>
      </c>
      <c r="B35" s="609" t="s">
        <v>205</v>
      </c>
      <c r="C35" s="609"/>
      <c r="D35" s="609"/>
      <c r="E35" s="609"/>
      <c r="F35" s="609"/>
      <c r="G35" s="609"/>
      <c r="H35" s="73"/>
      <c r="I35" s="73"/>
      <c r="J35" s="73"/>
      <c r="K35" s="73"/>
      <c r="L35" s="73"/>
    </row>
    <row r="36" spans="1:75" s="74" customFormat="1" ht="66" customHeight="1">
      <c r="A36" s="99">
        <v>3</v>
      </c>
      <c r="B36" s="610" t="s">
        <v>206</v>
      </c>
      <c r="C36" s="610"/>
      <c r="D36" s="610"/>
      <c r="E36" s="610"/>
      <c r="F36" s="610"/>
      <c r="G36" s="610"/>
      <c r="H36" s="73"/>
      <c r="I36" s="73"/>
      <c r="J36" s="73"/>
      <c r="K36" s="73"/>
      <c r="L36" s="73"/>
    </row>
    <row r="37" spans="1:75" s="74" customFormat="1" ht="87.75" customHeight="1">
      <c r="A37" s="245">
        <v>4</v>
      </c>
      <c r="B37" s="609" t="s">
        <v>207</v>
      </c>
      <c r="C37" s="609"/>
      <c r="D37" s="609"/>
      <c r="E37" s="609"/>
      <c r="F37" s="609"/>
      <c r="G37" s="609"/>
      <c r="H37" s="73"/>
      <c r="I37" s="73"/>
      <c r="J37" s="73"/>
      <c r="K37" s="73"/>
      <c r="L37" s="73"/>
      <c r="M37" s="74" t="s">
        <v>39</v>
      </c>
    </row>
    <row r="38" spans="1:75" s="74" customFormat="1" ht="42" customHeight="1">
      <c r="A38" s="100">
        <v>5</v>
      </c>
      <c r="B38" s="632" t="s">
        <v>208</v>
      </c>
      <c r="C38" s="632"/>
      <c r="D38" s="632"/>
      <c r="E38" s="632"/>
      <c r="F38" s="632"/>
      <c r="G38" s="632"/>
      <c r="H38" s="73"/>
      <c r="I38" s="73"/>
      <c r="J38" s="73"/>
      <c r="K38" s="73"/>
      <c r="L38" s="73"/>
    </row>
    <row r="39" spans="1:75" s="74" customFormat="1" ht="14.1">
      <c r="A39" s="75" t="s">
        <v>39</v>
      </c>
      <c r="B39" s="76" t="s">
        <v>39</v>
      </c>
      <c r="C39" s="77"/>
      <c r="D39" s="78"/>
      <c r="E39" s="78"/>
      <c r="F39" s="78"/>
      <c r="G39" s="78"/>
    </row>
    <row r="40" spans="1:75" ht="14.1">
      <c r="C40" s="14"/>
      <c r="D40" s="14"/>
      <c r="E40" s="14"/>
      <c r="F40" s="14"/>
      <c r="G40" s="14"/>
    </row>
    <row r="41" spans="1:75" ht="12.95">
      <c r="A41" s="44"/>
    </row>
    <row r="42" spans="1:75" ht="34.35" customHeight="1">
      <c r="A42" s="252" t="s">
        <v>209</v>
      </c>
      <c r="B42" s="630" t="s">
        <v>210</v>
      </c>
      <c r="C42" s="631"/>
      <c r="D42" s="631"/>
      <c r="E42" s="631"/>
      <c r="F42" s="631"/>
      <c r="G42" s="631"/>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3"/>
    </row>
    <row r="43" spans="1:75" ht="81" customHeight="1">
      <c r="A43" s="80" t="s">
        <v>211</v>
      </c>
      <c r="B43" s="79" t="s">
        <v>212</v>
      </c>
      <c r="C43" s="80" t="s">
        <v>213</v>
      </c>
      <c r="D43" s="80" t="s">
        <v>214</v>
      </c>
      <c r="E43" s="79" t="s">
        <v>215</v>
      </c>
      <c r="F43" s="79" t="s">
        <v>216</v>
      </c>
      <c r="G43" s="80" t="s">
        <v>217</v>
      </c>
      <c r="H43" s="81" t="s">
        <v>218</v>
      </c>
      <c r="I43" s="344" t="s">
        <v>219</v>
      </c>
      <c r="J43" s="344" t="s">
        <v>219</v>
      </c>
      <c r="K43" s="344" t="s">
        <v>219</v>
      </c>
      <c r="L43" s="344" t="s">
        <v>219</v>
      </c>
      <c r="M43" s="344" t="s">
        <v>219</v>
      </c>
      <c r="N43" s="344" t="s">
        <v>219</v>
      </c>
      <c r="O43" s="344" t="s">
        <v>219</v>
      </c>
      <c r="P43" s="344" t="s">
        <v>219</v>
      </c>
      <c r="Q43" s="344" t="s">
        <v>219</v>
      </c>
      <c r="R43" s="344" t="s">
        <v>219</v>
      </c>
      <c r="S43" s="344" t="s">
        <v>219</v>
      </c>
      <c r="T43" s="344" t="s">
        <v>219</v>
      </c>
      <c r="U43" s="344" t="s">
        <v>219</v>
      </c>
      <c r="V43" s="344" t="s">
        <v>219</v>
      </c>
      <c r="W43" s="344" t="s">
        <v>219</v>
      </c>
      <c r="X43" s="344" t="s">
        <v>219</v>
      </c>
      <c r="Y43" s="344" t="s">
        <v>219</v>
      </c>
      <c r="Z43" s="344" t="s">
        <v>219</v>
      </c>
      <c r="AA43" s="344" t="s">
        <v>219</v>
      </c>
      <c r="AB43" s="344" t="s">
        <v>219</v>
      </c>
      <c r="AC43" s="344" t="s">
        <v>219</v>
      </c>
      <c r="AD43" s="344" t="s">
        <v>219</v>
      </c>
      <c r="AE43" s="344" t="s">
        <v>219</v>
      </c>
      <c r="AF43" s="344" t="s">
        <v>219</v>
      </c>
      <c r="AG43" s="344" t="s">
        <v>219</v>
      </c>
      <c r="AH43" s="344" t="s">
        <v>219</v>
      </c>
      <c r="AI43" s="344" t="s">
        <v>219</v>
      </c>
      <c r="AJ43" s="344" t="s">
        <v>219</v>
      </c>
      <c r="AK43" s="344" t="s">
        <v>219</v>
      </c>
      <c r="AL43" s="344" t="s">
        <v>219</v>
      </c>
      <c r="AM43" s="344" t="s">
        <v>219</v>
      </c>
      <c r="AN43" s="344" t="s">
        <v>219</v>
      </c>
      <c r="AO43" s="344" t="s">
        <v>219</v>
      </c>
      <c r="AP43" s="344" t="s">
        <v>219</v>
      </c>
      <c r="AQ43" s="344" t="s">
        <v>219</v>
      </c>
      <c r="AR43" s="344" t="s">
        <v>219</v>
      </c>
      <c r="AS43" s="344" t="s">
        <v>219</v>
      </c>
      <c r="AT43" s="344" t="s">
        <v>219</v>
      </c>
      <c r="AU43" s="344" t="s">
        <v>219</v>
      </c>
      <c r="AV43" s="344" t="s">
        <v>219</v>
      </c>
      <c r="AW43" s="344" t="s">
        <v>219</v>
      </c>
      <c r="AX43" s="344" t="s">
        <v>219</v>
      </c>
      <c r="AY43" s="344" t="s">
        <v>219</v>
      </c>
      <c r="AZ43" s="344" t="s">
        <v>219</v>
      </c>
      <c r="BA43" s="344" t="s">
        <v>219</v>
      </c>
      <c r="BB43" s="344" t="s">
        <v>219</v>
      </c>
      <c r="BC43" s="344" t="s">
        <v>219</v>
      </c>
      <c r="BD43" s="344" t="s">
        <v>219</v>
      </c>
      <c r="BE43" s="344" t="s">
        <v>219</v>
      </c>
      <c r="BF43" s="344" t="s">
        <v>219</v>
      </c>
      <c r="BG43" s="344" t="s">
        <v>219</v>
      </c>
      <c r="BH43" s="344" t="s">
        <v>219</v>
      </c>
      <c r="BI43" s="344" t="s">
        <v>219</v>
      </c>
      <c r="BJ43" s="344" t="s">
        <v>219</v>
      </c>
      <c r="BK43" s="344" t="s">
        <v>219</v>
      </c>
      <c r="BL43" s="344" t="s">
        <v>219</v>
      </c>
      <c r="BM43" s="344" t="s">
        <v>219</v>
      </c>
      <c r="BN43" s="344" t="s">
        <v>219</v>
      </c>
      <c r="BO43" s="344" t="s">
        <v>219</v>
      </c>
    </row>
    <row r="44" spans="1:75">
      <c r="A44" s="253" t="s">
        <v>180</v>
      </c>
      <c r="B44" s="498"/>
      <c r="C44" s="48"/>
      <c r="D44" s="48"/>
      <c r="E44" s="49"/>
      <c r="F44" s="50"/>
      <c r="G44" s="51"/>
      <c r="H44" s="53"/>
      <c r="I44" s="499"/>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
      <c r="BQ44" s="5"/>
      <c r="BR44" s="5"/>
      <c r="BS44" s="5"/>
      <c r="BT44" s="5"/>
      <c r="BU44" s="5"/>
      <c r="BV44" s="5"/>
      <c r="BW44" s="5"/>
    </row>
    <row r="45" spans="1:75">
      <c r="A45" s="253" t="s">
        <v>220</v>
      </c>
      <c r="B45" s="500"/>
      <c r="C45" s="52"/>
      <c r="D45" s="48"/>
      <c r="E45" s="49"/>
      <c r="F45" s="50"/>
      <c r="G45" s="51"/>
      <c r="H45" s="53"/>
      <c r="I45" s="499"/>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
      <c r="BQ45" s="5"/>
      <c r="BR45" s="5"/>
      <c r="BS45" s="5"/>
      <c r="BT45" s="5"/>
      <c r="BU45" s="5"/>
      <c r="BV45" s="5"/>
      <c r="BW45" s="5"/>
    </row>
    <row r="46" spans="1:75">
      <c r="A46" s="253" t="s">
        <v>221</v>
      </c>
      <c r="B46" s="500"/>
      <c r="C46" s="52"/>
      <c r="D46" s="48"/>
      <c r="E46" s="49"/>
      <c r="F46" s="50"/>
      <c r="G46" s="51"/>
      <c r="H46" s="53"/>
      <c r="I46" s="499"/>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
      <c r="BQ46" s="5"/>
      <c r="BR46" s="5"/>
      <c r="BS46" s="5"/>
      <c r="BT46" s="5"/>
      <c r="BU46" s="5"/>
      <c r="BV46" s="5"/>
      <c r="BW46" s="5"/>
    </row>
    <row r="47" spans="1:75">
      <c r="A47" s="253" t="s">
        <v>222</v>
      </c>
      <c r="B47" s="500" t="s">
        <v>39</v>
      </c>
      <c r="C47" s="52"/>
      <c r="D47" s="52"/>
      <c r="E47" s="52"/>
      <c r="F47" s="501"/>
      <c r="G47" s="501"/>
      <c r="H47" s="52"/>
      <c r="I47" s="499"/>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
      <c r="BQ47" s="5"/>
      <c r="BR47" s="5"/>
      <c r="BS47" s="5"/>
      <c r="BT47" s="5"/>
      <c r="BU47" s="5"/>
      <c r="BV47" s="5"/>
      <c r="BW47" s="5"/>
    </row>
    <row r="48" spans="1:75">
      <c r="A48" s="253" t="s">
        <v>223</v>
      </c>
      <c r="B48" s="500"/>
      <c r="C48" s="52"/>
      <c r="D48" s="52"/>
      <c r="E48" s="52"/>
      <c r="F48" s="501"/>
      <c r="G48" s="501"/>
      <c r="H48" s="52"/>
      <c r="I48" s="499"/>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
      <c r="BQ48" s="5"/>
      <c r="BR48" s="5"/>
      <c r="BS48" s="5"/>
      <c r="BT48" s="5"/>
      <c r="BU48" s="5"/>
      <c r="BV48" s="5"/>
      <c r="BW48" s="5"/>
    </row>
    <row r="49" spans="1:67" ht="12.95">
      <c r="A49" s="253" t="s">
        <v>224</v>
      </c>
      <c r="B49" s="502">
        <v>0.15</v>
      </c>
      <c r="C49" s="47" t="s">
        <v>225</v>
      </c>
      <c r="D49" s="15"/>
      <c r="E49" s="16"/>
    </row>
    <row r="50" spans="1:67" ht="12.95">
      <c r="A50" s="254"/>
      <c r="B50" s="502">
        <f>SUM(B44:B49)</f>
        <v>0.15</v>
      </c>
      <c r="C50" s="503" t="s">
        <v>226</v>
      </c>
      <c r="D50" s="258" t="s">
        <v>227</v>
      </c>
      <c r="E50" s="258"/>
      <c r="F50" s="258"/>
      <c r="G50" s="258"/>
    </row>
    <row r="51" spans="1:67">
      <c r="A51" s="244"/>
    </row>
    <row r="52" spans="1:67" ht="12.95">
      <c r="A52" s="44"/>
    </row>
    <row r="53" spans="1:67" ht="42.6" customHeight="1">
      <c r="A53" s="252" t="s">
        <v>228</v>
      </c>
      <c r="B53" s="630" t="s">
        <v>229</v>
      </c>
      <c r="C53" s="631"/>
      <c r="D53" s="631"/>
      <c r="E53" s="631"/>
      <c r="F53" s="631"/>
      <c r="G53" s="631"/>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3"/>
    </row>
    <row r="54" spans="1:67" ht="78.75" customHeight="1">
      <c r="A54" s="80" t="s">
        <v>211</v>
      </c>
      <c r="B54" s="79" t="s">
        <v>212</v>
      </c>
      <c r="C54" s="80" t="s">
        <v>213</v>
      </c>
      <c r="D54" s="80" t="s">
        <v>214</v>
      </c>
      <c r="E54" s="79" t="s">
        <v>215</v>
      </c>
      <c r="F54" s="79" t="s">
        <v>216</v>
      </c>
      <c r="G54" s="80" t="s">
        <v>217</v>
      </c>
      <c r="H54" s="81" t="s">
        <v>230</v>
      </c>
      <c r="I54" s="344" t="s">
        <v>219</v>
      </c>
      <c r="J54" s="344" t="s">
        <v>219</v>
      </c>
      <c r="K54" s="344" t="s">
        <v>219</v>
      </c>
      <c r="L54" s="344" t="s">
        <v>219</v>
      </c>
      <c r="M54" s="344" t="s">
        <v>219</v>
      </c>
      <c r="N54" s="344" t="s">
        <v>219</v>
      </c>
      <c r="O54" s="344" t="s">
        <v>219</v>
      </c>
      <c r="P54" s="344" t="s">
        <v>219</v>
      </c>
      <c r="Q54" s="344" t="s">
        <v>219</v>
      </c>
      <c r="R54" s="344" t="s">
        <v>219</v>
      </c>
      <c r="S54" s="344" t="s">
        <v>219</v>
      </c>
      <c r="T54" s="344" t="s">
        <v>219</v>
      </c>
      <c r="U54" s="344" t="s">
        <v>219</v>
      </c>
      <c r="V54" s="344" t="s">
        <v>219</v>
      </c>
      <c r="W54" s="344" t="s">
        <v>219</v>
      </c>
      <c r="X54" s="344" t="s">
        <v>219</v>
      </c>
      <c r="Y54" s="344" t="s">
        <v>219</v>
      </c>
      <c r="Z54" s="344" t="s">
        <v>219</v>
      </c>
      <c r="AA54" s="344" t="s">
        <v>219</v>
      </c>
      <c r="AB54" s="344" t="s">
        <v>219</v>
      </c>
      <c r="AC54" s="344" t="s">
        <v>219</v>
      </c>
      <c r="AD54" s="344" t="s">
        <v>219</v>
      </c>
      <c r="AE54" s="344" t="s">
        <v>219</v>
      </c>
      <c r="AF54" s="344" t="s">
        <v>219</v>
      </c>
      <c r="AG54" s="344" t="s">
        <v>219</v>
      </c>
      <c r="AH54" s="344" t="s">
        <v>219</v>
      </c>
      <c r="AI54" s="344" t="s">
        <v>219</v>
      </c>
      <c r="AJ54" s="344" t="s">
        <v>219</v>
      </c>
      <c r="AK54" s="344" t="s">
        <v>219</v>
      </c>
      <c r="AL54" s="344" t="s">
        <v>219</v>
      </c>
      <c r="AM54" s="344" t="s">
        <v>219</v>
      </c>
      <c r="AN54" s="344" t="s">
        <v>219</v>
      </c>
      <c r="AO54" s="344" t="s">
        <v>219</v>
      </c>
      <c r="AP54" s="344" t="s">
        <v>219</v>
      </c>
      <c r="AQ54" s="344" t="s">
        <v>219</v>
      </c>
      <c r="AR54" s="344" t="s">
        <v>219</v>
      </c>
      <c r="AS54" s="344" t="s">
        <v>219</v>
      </c>
      <c r="AT54" s="344" t="s">
        <v>219</v>
      </c>
      <c r="AU54" s="344" t="s">
        <v>219</v>
      </c>
      <c r="AV54" s="344" t="s">
        <v>219</v>
      </c>
      <c r="AW54" s="344" t="s">
        <v>219</v>
      </c>
      <c r="AX54" s="344" t="s">
        <v>219</v>
      </c>
      <c r="AY54" s="344" t="s">
        <v>219</v>
      </c>
      <c r="AZ54" s="344" t="s">
        <v>219</v>
      </c>
      <c r="BA54" s="344" t="s">
        <v>219</v>
      </c>
      <c r="BB54" s="344" t="s">
        <v>219</v>
      </c>
      <c r="BC54" s="344" t="s">
        <v>219</v>
      </c>
      <c r="BD54" s="344" t="s">
        <v>219</v>
      </c>
      <c r="BE54" s="344" t="s">
        <v>219</v>
      </c>
      <c r="BF54" s="344" t="s">
        <v>219</v>
      </c>
      <c r="BG54" s="344" t="s">
        <v>219</v>
      </c>
      <c r="BH54" s="344" t="s">
        <v>219</v>
      </c>
      <c r="BI54" s="344" t="s">
        <v>219</v>
      </c>
      <c r="BJ54" s="344" t="s">
        <v>219</v>
      </c>
      <c r="BK54" s="344" t="s">
        <v>219</v>
      </c>
      <c r="BL54" s="344" t="s">
        <v>219</v>
      </c>
      <c r="BM54" s="344" t="s">
        <v>219</v>
      </c>
      <c r="BN54" s="344" t="s">
        <v>219</v>
      </c>
      <c r="BO54" s="344" t="s">
        <v>219</v>
      </c>
    </row>
    <row r="55" spans="1:67">
      <c r="A55" s="253" t="s">
        <v>231</v>
      </c>
      <c r="B55" s="498"/>
      <c r="C55" s="48"/>
      <c r="D55" s="48"/>
      <c r="E55" s="48"/>
      <c r="F55" s="50"/>
      <c r="G55" s="51"/>
      <c r="H55" s="53"/>
      <c r="I55" s="499"/>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row>
    <row r="56" spans="1:67">
      <c r="A56" s="253" t="s">
        <v>232</v>
      </c>
      <c r="B56" s="500" t="s">
        <v>39</v>
      </c>
      <c r="C56" s="52"/>
      <c r="D56" s="48"/>
      <c r="E56" s="48"/>
      <c r="F56" s="50"/>
      <c r="G56" s="51"/>
      <c r="H56" s="53"/>
      <c r="I56" s="499"/>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row>
    <row r="57" spans="1:67">
      <c r="A57" s="253" t="s">
        <v>233</v>
      </c>
      <c r="B57" s="500"/>
      <c r="C57" s="52"/>
      <c r="D57" s="48"/>
      <c r="E57" s="48"/>
      <c r="F57" s="50"/>
      <c r="G57" s="51"/>
      <c r="H57" s="53"/>
      <c r="I57" s="499"/>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row>
    <row r="58" spans="1:67">
      <c r="A58" s="253" t="s">
        <v>234</v>
      </c>
      <c r="B58" s="500" t="s">
        <v>39</v>
      </c>
      <c r="C58" s="52"/>
      <c r="D58" s="52"/>
      <c r="E58" s="52"/>
      <c r="F58" s="501"/>
      <c r="G58" s="501"/>
      <c r="H58" s="52"/>
      <c r="I58" s="499"/>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row>
    <row r="59" spans="1:67">
      <c r="A59" s="253" t="s">
        <v>235</v>
      </c>
      <c r="B59" s="500" t="s">
        <v>39</v>
      </c>
      <c r="C59" s="52"/>
      <c r="D59" s="52"/>
      <c r="E59" s="52"/>
      <c r="F59" s="501"/>
      <c r="G59" s="501"/>
      <c r="H59" s="52"/>
      <c r="I59" s="499"/>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row>
    <row r="60" spans="1:67" ht="12.95">
      <c r="A60" s="253" t="s">
        <v>236</v>
      </c>
      <c r="B60" s="502">
        <v>0.15</v>
      </c>
      <c r="C60" s="47" t="s">
        <v>225</v>
      </c>
      <c r="D60" s="15"/>
      <c r="E60" s="16"/>
    </row>
    <row r="61" spans="1:67" ht="12.95">
      <c r="A61" s="254"/>
      <c r="B61" s="502">
        <f>SUM(B55:B60)</f>
        <v>0.15</v>
      </c>
      <c r="C61" s="503" t="s">
        <v>226</v>
      </c>
      <c r="D61" s="258" t="s">
        <v>227</v>
      </c>
      <c r="E61" s="258"/>
      <c r="F61" s="258"/>
      <c r="G61" s="258"/>
    </row>
    <row r="62" spans="1:67">
      <c r="A62" s="244"/>
    </row>
    <row r="63" spans="1:67" ht="12.95">
      <c r="A63" s="44"/>
    </row>
    <row r="64" spans="1:67" ht="31.35" customHeight="1">
      <c r="A64" s="252" t="s">
        <v>237</v>
      </c>
      <c r="B64" s="630" t="s">
        <v>238</v>
      </c>
      <c r="C64" s="631"/>
      <c r="D64" s="631"/>
      <c r="E64" s="631"/>
      <c r="F64" s="631"/>
      <c r="G64" s="631"/>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3"/>
    </row>
    <row r="65" spans="1:74" ht="82.5" customHeight="1">
      <c r="A65" s="80" t="s">
        <v>211</v>
      </c>
      <c r="B65" s="79" t="s">
        <v>212</v>
      </c>
      <c r="C65" s="80" t="s">
        <v>213</v>
      </c>
      <c r="D65" s="80" t="s">
        <v>214</v>
      </c>
      <c r="E65" s="79" t="s">
        <v>215</v>
      </c>
      <c r="F65" s="79" t="s">
        <v>216</v>
      </c>
      <c r="G65" s="80" t="s">
        <v>217</v>
      </c>
      <c r="H65" s="81" t="s">
        <v>230</v>
      </c>
      <c r="I65" s="344" t="s">
        <v>219</v>
      </c>
      <c r="J65" s="344" t="s">
        <v>219</v>
      </c>
      <c r="K65" s="344" t="s">
        <v>219</v>
      </c>
      <c r="L65" s="344" t="s">
        <v>219</v>
      </c>
      <c r="M65" s="344" t="s">
        <v>219</v>
      </c>
      <c r="N65" s="344" t="s">
        <v>219</v>
      </c>
      <c r="O65" s="344" t="s">
        <v>219</v>
      </c>
      <c r="P65" s="344" t="s">
        <v>219</v>
      </c>
      <c r="Q65" s="344" t="s">
        <v>219</v>
      </c>
      <c r="R65" s="344" t="s">
        <v>219</v>
      </c>
      <c r="S65" s="344" t="s">
        <v>219</v>
      </c>
      <c r="T65" s="344" t="s">
        <v>219</v>
      </c>
      <c r="U65" s="344" t="s">
        <v>219</v>
      </c>
      <c r="V65" s="344" t="s">
        <v>219</v>
      </c>
      <c r="W65" s="344" t="s">
        <v>219</v>
      </c>
      <c r="X65" s="344" t="s">
        <v>219</v>
      </c>
      <c r="Y65" s="344" t="s">
        <v>219</v>
      </c>
      <c r="Z65" s="344" t="s">
        <v>219</v>
      </c>
      <c r="AA65" s="344" t="s">
        <v>219</v>
      </c>
      <c r="AB65" s="344" t="s">
        <v>219</v>
      </c>
      <c r="AC65" s="344" t="s">
        <v>219</v>
      </c>
      <c r="AD65" s="344" t="s">
        <v>219</v>
      </c>
      <c r="AE65" s="344" t="s">
        <v>219</v>
      </c>
      <c r="AF65" s="344" t="s">
        <v>219</v>
      </c>
      <c r="AG65" s="344" t="s">
        <v>219</v>
      </c>
      <c r="AH65" s="344" t="s">
        <v>219</v>
      </c>
      <c r="AI65" s="344" t="s">
        <v>219</v>
      </c>
      <c r="AJ65" s="344" t="s">
        <v>219</v>
      </c>
      <c r="AK65" s="344" t="s">
        <v>219</v>
      </c>
      <c r="AL65" s="344" t="s">
        <v>219</v>
      </c>
      <c r="AM65" s="344" t="s">
        <v>219</v>
      </c>
      <c r="AN65" s="344" t="s">
        <v>219</v>
      </c>
      <c r="AO65" s="344" t="s">
        <v>219</v>
      </c>
      <c r="AP65" s="344" t="s">
        <v>219</v>
      </c>
      <c r="AQ65" s="344" t="s">
        <v>219</v>
      </c>
      <c r="AR65" s="344" t="s">
        <v>219</v>
      </c>
      <c r="AS65" s="344" t="s">
        <v>219</v>
      </c>
      <c r="AT65" s="344" t="s">
        <v>219</v>
      </c>
      <c r="AU65" s="344" t="s">
        <v>219</v>
      </c>
      <c r="AV65" s="344" t="s">
        <v>219</v>
      </c>
      <c r="AW65" s="344" t="s">
        <v>219</v>
      </c>
      <c r="AX65" s="344" t="s">
        <v>219</v>
      </c>
      <c r="AY65" s="344" t="s">
        <v>219</v>
      </c>
      <c r="AZ65" s="344" t="s">
        <v>219</v>
      </c>
      <c r="BA65" s="344" t="s">
        <v>219</v>
      </c>
      <c r="BB65" s="344" t="s">
        <v>219</v>
      </c>
      <c r="BC65" s="344" t="s">
        <v>219</v>
      </c>
      <c r="BD65" s="344" t="s">
        <v>219</v>
      </c>
      <c r="BE65" s="344" t="s">
        <v>219</v>
      </c>
      <c r="BF65" s="344" t="s">
        <v>219</v>
      </c>
      <c r="BG65" s="344" t="s">
        <v>219</v>
      </c>
      <c r="BH65" s="344" t="s">
        <v>219</v>
      </c>
      <c r="BI65" s="344" t="s">
        <v>219</v>
      </c>
      <c r="BJ65" s="344" t="s">
        <v>219</v>
      </c>
      <c r="BK65" s="344" t="s">
        <v>219</v>
      </c>
      <c r="BL65" s="344" t="s">
        <v>219</v>
      </c>
      <c r="BM65" s="344" t="s">
        <v>219</v>
      </c>
      <c r="BN65" s="344" t="s">
        <v>219</v>
      </c>
      <c r="BO65" s="344" t="s">
        <v>219</v>
      </c>
    </row>
    <row r="66" spans="1:74">
      <c r="A66" s="253" t="s">
        <v>239</v>
      </c>
      <c r="B66" s="498"/>
      <c r="C66" s="48"/>
      <c r="D66" s="48"/>
      <c r="E66" s="49"/>
      <c r="F66" s="50" t="s">
        <v>39</v>
      </c>
      <c r="G66" s="51" t="s">
        <v>39</v>
      </c>
      <c r="H66" s="53" t="s">
        <v>39</v>
      </c>
      <c r="I66" s="499"/>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
      <c r="BQ66" s="5"/>
      <c r="BR66" s="5"/>
      <c r="BS66" s="5"/>
      <c r="BT66" s="5"/>
      <c r="BU66" s="5"/>
      <c r="BV66" s="5"/>
    </row>
    <row r="67" spans="1:74">
      <c r="A67" s="253" t="s">
        <v>240</v>
      </c>
      <c r="B67" s="500" t="s">
        <v>39</v>
      </c>
      <c r="C67" s="52"/>
      <c r="D67" s="52"/>
      <c r="E67" s="52"/>
      <c r="F67" s="501"/>
      <c r="G67" s="501"/>
      <c r="H67" s="52"/>
      <c r="I67" s="499"/>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
      <c r="BQ67" s="5"/>
      <c r="BR67" s="5"/>
      <c r="BS67" s="5"/>
      <c r="BT67" s="5"/>
      <c r="BU67" s="5"/>
      <c r="BV67" s="5"/>
    </row>
    <row r="68" spans="1:74">
      <c r="A68" s="253" t="s">
        <v>241</v>
      </c>
      <c r="B68" s="500"/>
      <c r="C68" s="52"/>
      <c r="D68" s="52"/>
      <c r="E68" s="52"/>
      <c r="F68" s="501"/>
      <c r="G68" s="501"/>
      <c r="H68" s="52"/>
      <c r="I68" s="499"/>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
      <c r="BQ68" s="5"/>
      <c r="BR68" s="5"/>
      <c r="BS68" s="5"/>
      <c r="BT68" s="5"/>
      <c r="BU68" s="5"/>
      <c r="BV68" s="5"/>
    </row>
    <row r="69" spans="1:74">
      <c r="A69" s="253" t="s">
        <v>242</v>
      </c>
      <c r="B69" s="500" t="s">
        <v>39</v>
      </c>
      <c r="C69" s="52"/>
      <c r="D69" s="52"/>
      <c r="E69" s="52"/>
      <c r="F69" s="501"/>
      <c r="G69" s="501"/>
      <c r="H69" s="52"/>
      <c r="I69" s="499"/>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
      <c r="BQ69" s="5"/>
      <c r="BR69" s="5"/>
      <c r="BS69" s="5"/>
      <c r="BT69" s="5"/>
      <c r="BU69" s="5"/>
      <c r="BV69" s="5"/>
    </row>
    <row r="70" spans="1:74">
      <c r="A70" s="253" t="s">
        <v>243</v>
      </c>
      <c r="B70" s="500" t="s">
        <v>39</v>
      </c>
      <c r="C70" s="52"/>
      <c r="D70" s="52"/>
      <c r="E70" s="52"/>
      <c r="F70" s="501"/>
      <c r="G70" s="501"/>
      <c r="H70" s="52"/>
      <c r="I70" s="499"/>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
      <c r="BQ70" s="5"/>
      <c r="BR70" s="5"/>
      <c r="BS70" s="5"/>
      <c r="BT70" s="5"/>
      <c r="BU70" s="5"/>
      <c r="BV70" s="5"/>
    </row>
    <row r="71" spans="1:74" ht="12.95">
      <c r="A71" s="253" t="s">
        <v>244</v>
      </c>
      <c r="B71" s="502">
        <v>0.15</v>
      </c>
      <c r="C71" s="47" t="s">
        <v>225</v>
      </c>
      <c r="D71" s="15"/>
      <c r="E71" s="16"/>
    </row>
    <row r="72" spans="1:74" ht="12.95">
      <c r="A72" s="254"/>
      <c r="B72" s="502">
        <f>SUM(B66:B71)</f>
        <v>0.15</v>
      </c>
      <c r="C72" s="503" t="s">
        <v>226</v>
      </c>
      <c r="D72" s="258" t="s">
        <v>227</v>
      </c>
      <c r="E72" s="258"/>
      <c r="F72" s="258"/>
      <c r="G72" s="258"/>
    </row>
    <row r="73" spans="1:74">
      <c r="A73" s="244"/>
    </row>
    <row r="74" spans="1:74" ht="12.95">
      <c r="A74" s="44"/>
    </row>
    <row r="75" spans="1:74" ht="36.6" customHeight="1">
      <c r="A75" s="252" t="s">
        <v>245</v>
      </c>
      <c r="B75" s="630" t="s">
        <v>246</v>
      </c>
      <c r="C75" s="631"/>
      <c r="D75" s="631"/>
      <c r="E75" s="631"/>
      <c r="F75" s="631"/>
      <c r="G75" s="631"/>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3"/>
    </row>
    <row r="76" spans="1:74" ht="87" customHeight="1">
      <c r="A76" s="80" t="s">
        <v>211</v>
      </c>
      <c r="B76" s="79" t="s">
        <v>212</v>
      </c>
      <c r="C76" s="80" t="s">
        <v>213</v>
      </c>
      <c r="D76" s="80" t="s">
        <v>214</v>
      </c>
      <c r="E76" s="79" t="s">
        <v>215</v>
      </c>
      <c r="F76" s="79" t="s">
        <v>216</v>
      </c>
      <c r="G76" s="80" t="s">
        <v>217</v>
      </c>
      <c r="H76" s="81" t="s">
        <v>230</v>
      </c>
      <c r="I76" s="344" t="s">
        <v>219</v>
      </c>
      <c r="J76" s="344" t="s">
        <v>219</v>
      </c>
      <c r="K76" s="344" t="s">
        <v>219</v>
      </c>
      <c r="L76" s="344" t="s">
        <v>219</v>
      </c>
      <c r="M76" s="344" t="s">
        <v>219</v>
      </c>
      <c r="N76" s="344" t="s">
        <v>219</v>
      </c>
      <c r="O76" s="344" t="s">
        <v>219</v>
      </c>
      <c r="P76" s="344" t="s">
        <v>219</v>
      </c>
      <c r="Q76" s="344" t="s">
        <v>219</v>
      </c>
      <c r="R76" s="344" t="s">
        <v>219</v>
      </c>
      <c r="S76" s="344" t="s">
        <v>219</v>
      </c>
      <c r="T76" s="344" t="s">
        <v>219</v>
      </c>
      <c r="U76" s="344" t="s">
        <v>219</v>
      </c>
      <c r="V76" s="344" t="s">
        <v>219</v>
      </c>
      <c r="W76" s="344" t="s">
        <v>219</v>
      </c>
      <c r="X76" s="344" t="s">
        <v>219</v>
      </c>
      <c r="Y76" s="344" t="s">
        <v>219</v>
      </c>
      <c r="Z76" s="344" t="s">
        <v>219</v>
      </c>
      <c r="AA76" s="344" t="s">
        <v>219</v>
      </c>
      <c r="AB76" s="344" t="s">
        <v>219</v>
      </c>
      <c r="AC76" s="344" t="s">
        <v>219</v>
      </c>
      <c r="AD76" s="344" t="s">
        <v>219</v>
      </c>
      <c r="AE76" s="344" t="s">
        <v>219</v>
      </c>
      <c r="AF76" s="344" t="s">
        <v>219</v>
      </c>
      <c r="AG76" s="344" t="s">
        <v>219</v>
      </c>
      <c r="AH76" s="344" t="s">
        <v>219</v>
      </c>
      <c r="AI76" s="344" t="s">
        <v>219</v>
      </c>
      <c r="AJ76" s="344" t="s">
        <v>219</v>
      </c>
      <c r="AK76" s="344" t="s">
        <v>219</v>
      </c>
      <c r="AL76" s="344" t="s">
        <v>219</v>
      </c>
      <c r="AM76" s="344" t="s">
        <v>219</v>
      </c>
      <c r="AN76" s="344" t="s">
        <v>219</v>
      </c>
      <c r="AO76" s="344" t="s">
        <v>219</v>
      </c>
      <c r="AP76" s="344" t="s">
        <v>219</v>
      </c>
      <c r="AQ76" s="344" t="s">
        <v>219</v>
      </c>
      <c r="AR76" s="344" t="s">
        <v>219</v>
      </c>
      <c r="AS76" s="344" t="s">
        <v>219</v>
      </c>
      <c r="AT76" s="344" t="s">
        <v>219</v>
      </c>
      <c r="AU76" s="344" t="s">
        <v>219</v>
      </c>
      <c r="AV76" s="344" t="s">
        <v>219</v>
      </c>
      <c r="AW76" s="344" t="s">
        <v>219</v>
      </c>
      <c r="AX76" s="344" t="s">
        <v>219</v>
      </c>
      <c r="AY76" s="344" t="s">
        <v>219</v>
      </c>
      <c r="AZ76" s="344" t="s">
        <v>219</v>
      </c>
      <c r="BA76" s="344" t="s">
        <v>219</v>
      </c>
      <c r="BB76" s="344" t="s">
        <v>219</v>
      </c>
      <c r="BC76" s="344" t="s">
        <v>219</v>
      </c>
      <c r="BD76" s="344" t="s">
        <v>219</v>
      </c>
      <c r="BE76" s="344" t="s">
        <v>219</v>
      </c>
      <c r="BF76" s="344" t="s">
        <v>219</v>
      </c>
      <c r="BG76" s="344" t="s">
        <v>219</v>
      </c>
      <c r="BH76" s="344" t="s">
        <v>219</v>
      </c>
      <c r="BI76" s="344" t="s">
        <v>219</v>
      </c>
      <c r="BJ76" s="344" t="s">
        <v>219</v>
      </c>
      <c r="BK76" s="344" t="s">
        <v>219</v>
      </c>
      <c r="BL76" s="344" t="s">
        <v>219</v>
      </c>
      <c r="BM76" s="344" t="s">
        <v>219</v>
      </c>
      <c r="BN76" s="344" t="s">
        <v>219</v>
      </c>
      <c r="BO76" s="344" t="s">
        <v>219</v>
      </c>
    </row>
    <row r="77" spans="1:74">
      <c r="A77" s="253" t="s">
        <v>247</v>
      </c>
      <c r="B77" s="498" t="s">
        <v>39</v>
      </c>
      <c r="C77" s="48"/>
      <c r="D77" s="48"/>
      <c r="E77" s="49"/>
      <c r="F77" s="50"/>
      <c r="G77" s="50"/>
      <c r="H77" s="49"/>
      <c r="I77" s="499"/>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
      <c r="BQ77" s="5"/>
      <c r="BR77" s="5"/>
      <c r="BS77" s="5"/>
      <c r="BT77" s="5"/>
      <c r="BU77" s="5"/>
    </row>
    <row r="78" spans="1:74">
      <c r="A78" s="253" t="s">
        <v>248</v>
      </c>
      <c r="B78" s="500" t="s">
        <v>39</v>
      </c>
      <c r="C78" s="52"/>
      <c r="D78" s="52"/>
      <c r="E78" s="52"/>
      <c r="F78" s="501"/>
      <c r="G78" s="501"/>
      <c r="H78" s="52"/>
      <c r="I78" s="499"/>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
      <c r="BQ78" s="5"/>
      <c r="BR78" s="5"/>
      <c r="BS78" s="5"/>
      <c r="BT78" s="5"/>
      <c r="BU78" s="5"/>
    </row>
    <row r="79" spans="1:74">
      <c r="A79" s="253" t="s">
        <v>249</v>
      </c>
      <c r="B79" s="500"/>
      <c r="C79" s="52"/>
      <c r="D79" s="52"/>
      <c r="E79" s="52"/>
      <c r="F79" s="501"/>
      <c r="G79" s="501"/>
      <c r="H79" s="52"/>
      <c r="I79" s="499"/>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
      <c r="BQ79" s="5"/>
      <c r="BR79" s="5"/>
      <c r="BS79" s="5"/>
      <c r="BT79" s="5"/>
      <c r="BU79" s="5"/>
    </row>
    <row r="80" spans="1:74">
      <c r="A80" s="253" t="s">
        <v>250</v>
      </c>
      <c r="B80" s="500" t="s">
        <v>39</v>
      </c>
      <c r="C80" s="52"/>
      <c r="D80" s="52"/>
      <c r="E80" s="52"/>
      <c r="F80" s="501"/>
      <c r="G80" s="501"/>
      <c r="H80" s="52"/>
      <c r="I80" s="499"/>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
      <c r="BQ80" s="5"/>
      <c r="BR80" s="5"/>
      <c r="BS80" s="5"/>
      <c r="BT80" s="5"/>
      <c r="BU80" s="5"/>
    </row>
    <row r="81" spans="1:75">
      <c r="A81" s="253" t="s">
        <v>251</v>
      </c>
      <c r="B81" s="500" t="s">
        <v>39</v>
      </c>
      <c r="C81" s="52"/>
      <c r="D81" s="52"/>
      <c r="E81" s="52"/>
      <c r="F81" s="501"/>
      <c r="G81" s="501"/>
      <c r="H81" s="52"/>
      <c r="I81" s="499"/>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
      <c r="BQ81" s="5"/>
      <c r="BR81" s="5"/>
      <c r="BS81" s="5"/>
      <c r="BT81" s="5"/>
      <c r="BU81" s="5"/>
    </row>
    <row r="82" spans="1:75" ht="12.95">
      <c r="A82" s="253" t="s">
        <v>252</v>
      </c>
      <c r="B82" s="502">
        <v>0.15</v>
      </c>
      <c r="C82" s="47" t="s">
        <v>225</v>
      </c>
      <c r="D82" s="15"/>
      <c r="E82" s="16"/>
    </row>
    <row r="83" spans="1:75" ht="12.95">
      <c r="A83" s="254"/>
      <c r="B83" s="502">
        <f>SUM(B77:B82)</f>
        <v>0.15</v>
      </c>
      <c r="C83" s="503" t="s">
        <v>226</v>
      </c>
      <c r="D83" s="258" t="s">
        <v>227</v>
      </c>
      <c r="E83" s="258"/>
      <c r="F83" s="258"/>
      <c r="G83" s="258"/>
    </row>
    <row r="84" spans="1:75">
      <c r="A84" s="244"/>
    </row>
    <row r="85" spans="1:75" ht="12.95">
      <c r="A85" s="44"/>
    </row>
    <row r="86" spans="1:75" ht="37.35" customHeight="1">
      <c r="A86" s="252" t="s">
        <v>253</v>
      </c>
      <c r="B86" s="630" t="s">
        <v>254</v>
      </c>
      <c r="C86" s="631"/>
      <c r="D86" s="631"/>
      <c r="E86" s="631"/>
      <c r="F86" s="631"/>
      <c r="G86" s="631"/>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3"/>
    </row>
    <row r="87" spans="1:75" ht="81.75" customHeight="1">
      <c r="A87" s="80" t="s">
        <v>211</v>
      </c>
      <c r="B87" s="79" t="s">
        <v>212</v>
      </c>
      <c r="C87" s="80" t="s">
        <v>213</v>
      </c>
      <c r="D87" s="80" t="s">
        <v>214</v>
      </c>
      <c r="E87" s="79" t="s">
        <v>215</v>
      </c>
      <c r="F87" s="79" t="s">
        <v>216</v>
      </c>
      <c r="G87" s="80" t="s">
        <v>217</v>
      </c>
      <c r="H87" s="81" t="s">
        <v>230</v>
      </c>
      <c r="I87" s="344" t="s">
        <v>219</v>
      </c>
      <c r="J87" s="344" t="s">
        <v>219</v>
      </c>
      <c r="K87" s="344" t="s">
        <v>219</v>
      </c>
      <c r="L87" s="344" t="s">
        <v>219</v>
      </c>
      <c r="M87" s="344" t="s">
        <v>219</v>
      </c>
      <c r="N87" s="344" t="s">
        <v>219</v>
      </c>
      <c r="O87" s="344" t="s">
        <v>219</v>
      </c>
      <c r="P87" s="344" t="s">
        <v>219</v>
      </c>
      <c r="Q87" s="344" t="s">
        <v>219</v>
      </c>
      <c r="R87" s="344" t="s">
        <v>219</v>
      </c>
      <c r="S87" s="344" t="s">
        <v>219</v>
      </c>
      <c r="T87" s="344" t="s">
        <v>219</v>
      </c>
      <c r="U87" s="344" t="s">
        <v>219</v>
      </c>
      <c r="V87" s="344" t="s">
        <v>219</v>
      </c>
      <c r="W87" s="344" t="s">
        <v>219</v>
      </c>
      <c r="X87" s="344" t="s">
        <v>219</v>
      </c>
      <c r="Y87" s="344" t="s">
        <v>219</v>
      </c>
      <c r="Z87" s="344" t="s">
        <v>219</v>
      </c>
      <c r="AA87" s="344" t="s">
        <v>219</v>
      </c>
      <c r="AB87" s="344" t="s">
        <v>219</v>
      </c>
      <c r="AC87" s="344" t="s">
        <v>219</v>
      </c>
      <c r="AD87" s="344" t="s">
        <v>219</v>
      </c>
      <c r="AE87" s="344" t="s">
        <v>219</v>
      </c>
      <c r="AF87" s="344" t="s">
        <v>219</v>
      </c>
      <c r="AG87" s="344" t="s">
        <v>219</v>
      </c>
      <c r="AH87" s="344" t="s">
        <v>219</v>
      </c>
      <c r="AI87" s="344" t="s">
        <v>219</v>
      </c>
      <c r="AJ87" s="344" t="s">
        <v>219</v>
      </c>
      <c r="AK87" s="344" t="s">
        <v>219</v>
      </c>
      <c r="AL87" s="344" t="s">
        <v>219</v>
      </c>
      <c r="AM87" s="344" t="s">
        <v>219</v>
      </c>
      <c r="AN87" s="344" t="s">
        <v>219</v>
      </c>
      <c r="AO87" s="344" t="s">
        <v>219</v>
      </c>
      <c r="AP87" s="344" t="s">
        <v>219</v>
      </c>
      <c r="AQ87" s="344" t="s">
        <v>219</v>
      </c>
      <c r="AR87" s="344" t="s">
        <v>219</v>
      </c>
      <c r="AS87" s="344" t="s">
        <v>219</v>
      </c>
      <c r="AT87" s="344" t="s">
        <v>219</v>
      </c>
      <c r="AU87" s="344" t="s">
        <v>219</v>
      </c>
      <c r="AV87" s="344" t="s">
        <v>219</v>
      </c>
      <c r="AW87" s="344" t="s">
        <v>219</v>
      </c>
      <c r="AX87" s="344" t="s">
        <v>219</v>
      </c>
      <c r="AY87" s="344" t="s">
        <v>219</v>
      </c>
      <c r="AZ87" s="344" t="s">
        <v>219</v>
      </c>
      <c r="BA87" s="344" t="s">
        <v>219</v>
      </c>
      <c r="BB87" s="344" t="s">
        <v>219</v>
      </c>
      <c r="BC87" s="344" t="s">
        <v>219</v>
      </c>
      <c r="BD87" s="344" t="s">
        <v>219</v>
      </c>
      <c r="BE87" s="344" t="s">
        <v>219</v>
      </c>
      <c r="BF87" s="344" t="s">
        <v>219</v>
      </c>
      <c r="BG87" s="344" t="s">
        <v>219</v>
      </c>
      <c r="BH87" s="344" t="s">
        <v>219</v>
      </c>
      <c r="BI87" s="344" t="s">
        <v>219</v>
      </c>
      <c r="BJ87" s="344" t="s">
        <v>219</v>
      </c>
      <c r="BK87" s="344" t="s">
        <v>219</v>
      </c>
      <c r="BL87" s="344" t="s">
        <v>219</v>
      </c>
      <c r="BM87" s="344" t="s">
        <v>219</v>
      </c>
      <c r="BN87" s="344" t="s">
        <v>219</v>
      </c>
      <c r="BO87" s="344" t="s">
        <v>219</v>
      </c>
    </row>
    <row r="88" spans="1:75">
      <c r="A88" s="253" t="s">
        <v>255</v>
      </c>
      <c r="B88" s="498" t="s">
        <v>39</v>
      </c>
      <c r="C88" s="48"/>
      <c r="D88" s="48"/>
      <c r="E88" s="49"/>
      <c r="F88" s="50"/>
      <c r="G88" s="50"/>
      <c r="H88" s="49"/>
      <c r="I88" s="499"/>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
      <c r="BQ88" s="5"/>
      <c r="BR88" s="5"/>
      <c r="BS88" s="5"/>
      <c r="BT88" s="5"/>
      <c r="BU88" s="5"/>
      <c r="BV88" s="5"/>
      <c r="BW88" s="5"/>
    </row>
    <row r="89" spans="1:75">
      <c r="A89" s="253" t="s">
        <v>256</v>
      </c>
      <c r="B89" s="500" t="s">
        <v>39</v>
      </c>
      <c r="C89" s="52"/>
      <c r="D89" s="52"/>
      <c r="E89" s="52"/>
      <c r="F89" s="501"/>
      <c r="G89" s="501"/>
      <c r="H89" s="52"/>
      <c r="I89" s="499"/>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
      <c r="BQ89" s="5"/>
      <c r="BR89" s="5"/>
      <c r="BS89" s="5"/>
      <c r="BT89" s="5"/>
      <c r="BU89" s="5"/>
      <c r="BV89" s="5"/>
      <c r="BW89" s="5"/>
    </row>
    <row r="90" spans="1:75">
      <c r="A90" s="253" t="s">
        <v>257</v>
      </c>
      <c r="B90" s="500"/>
      <c r="C90" s="52"/>
      <c r="D90" s="52"/>
      <c r="E90" s="52"/>
      <c r="F90" s="501"/>
      <c r="G90" s="501"/>
      <c r="H90" s="52"/>
      <c r="I90" s="499"/>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
      <c r="BQ90" s="5"/>
      <c r="BR90" s="5"/>
      <c r="BS90" s="5"/>
      <c r="BT90" s="5"/>
      <c r="BU90" s="5"/>
      <c r="BV90" s="5"/>
      <c r="BW90" s="5"/>
    </row>
    <row r="91" spans="1:75">
      <c r="A91" s="253" t="s">
        <v>258</v>
      </c>
      <c r="B91" s="500" t="s">
        <v>39</v>
      </c>
      <c r="C91" s="52"/>
      <c r="D91" s="52"/>
      <c r="E91" s="52"/>
      <c r="F91" s="501"/>
      <c r="G91" s="501"/>
      <c r="H91" s="52"/>
      <c r="I91" s="499"/>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
      <c r="BQ91" s="5"/>
      <c r="BR91" s="5"/>
      <c r="BS91" s="5"/>
      <c r="BT91" s="5"/>
      <c r="BU91" s="5"/>
      <c r="BV91" s="5"/>
      <c r="BW91" s="5"/>
    </row>
    <row r="92" spans="1:75">
      <c r="A92" s="253" t="s">
        <v>259</v>
      </c>
      <c r="B92" s="500" t="s">
        <v>39</v>
      </c>
      <c r="C92" s="52"/>
      <c r="D92" s="52"/>
      <c r="E92" s="52"/>
      <c r="F92" s="501"/>
      <c r="G92" s="501"/>
      <c r="H92" s="52"/>
      <c r="I92" s="499"/>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
      <c r="BQ92" s="5"/>
      <c r="BR92" s="5"/>
      <c r="BS92" s="5"/>
      <c r="BT92" s="5"/>
      <c r="BU92" s="5"/>
      <c r="BV92" s="5"/>
      <c r="BW92" s="5"/>
    </row>
    <row r="93" spans="1:75" ht="12.95">
      <c r="A93" s="253" t="s">
        <v>260</v>
      </c>
      <c r="B93" s="502">
        <v>0.15</v>
      </c>
      <c r="C93" s="47" t="s">
        <v>225</v>
      </c>
      <c r="D93" s="15"/>
      <c r="E93" s="16"/>
    </row>
    <row r="94" spans="1:75" ht="12.95">
      <c r="A94" s="254"/>
      <c r="B94" s="502">
        <f>SUM(B88:B93)</f>
        <v>0.15</v>
      </c>
      <c r="C94" s="503" t="s">
        <v>226</v>
      </c>
      <c r="D94" s="258" t="s">
        <v>227</v>
      </c>
      <c r="E94" s="258"/>
      <c r="F94" s="258"/>
      <c r="G94" s="258"/>
    </row>
    <row r="95" spans="1:75">
      <c r="A95" s="244"/>
    </row>
    <row r="96" spans="1:75" ht="12.95">
      <c r="A96" s="44"/>
    </row>
    <row r="97" spans="1:74" ht="41.45" customHeight="1">
      <c r="A97" s="252" t="s">
        <v>261</v>
      </c>
      <c r="B97" s="630" t="s">
        <v>262</v>
      </c>
      <c r="C97" s="631"/>
      <c r="D97" s="631"/>
      <c r="E97" s="631"/>
      <c r="F97" s="631"/>
      <c r="G97" s="631"/>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3"/>
    </row>
    <row r="98" spans="1:74" ht="83.25" customHeight="1">
      <c r="A98" s="80" t="s">
        <v>211</v>
      </c>
      <c r="B98" s="79" t="s">
        <v>212</v>
      </c>
      <c r="C98" s="80" t="s">
        <v>213</v>
      </c>
      <c r="D98" s="80" t="s">
        <v>214</v>
      </c>
      <c r="E98" s="79" t="s">
        <v>215</v>
      </c>
      <c r="F98" s="79" t="s">
        <v>216</v>
      </c>
      <c r="G98" s="80" t="s">
        <v>217</v>
      </c>
      <c r="H98" s="81" t="s">
        <v>230</v>
      </c>
      <c r="I98" s="344" t="s">
        <v>219</v>
      </c>
      <c r="J98" s="344" t="s">
        <v>219</v>
      </c>
      <c r="K98" s="344" t="s">
        <v>219</v>
      </c>
      <c r="L98" s="344" t="s">
        <v>219</v>
      </c>
      <c r="M98" s="344" t="s">
        <v>219</v>
      </c>
      <c r="N98" s="344" t="s">
        <v>219</v>
      </c>
      <c r="O98" s="344" t="s">
        <v>219</v>
      </c>
      <c r="P98" s="344" t="s">
        <v>219</v>
      </c>
      <c r="Q98" s="344" t="s">
        <v>219</v>
      </c>
      <c r="R98" s="344" t="s">
        <v>219</v>
      </c>
      <c r="S98" s="344" t="s">
        <v>219</v>
      </c>
      <c r="T98" s="344" t="s">
        <v>219</v>
      </c>
      <c r="U98" s="344" t="s">
        <v>219</v>
      </c>
      <c r="V98" s="344" t="s">
        <v>219</v>
      </c>
      <c r="W98" s="344" t="s">
        <v>219</v>
      </c>
      <c r="X98" s="344" t="s">
        <v>219</v>
      </c>
      <c r="Y98" s="344" t="s">
        <v>219</v>
      </c>
      <c r="Z98" s="344" t="s">
        <v>219</v>
      </c>
      <c r="AA98" s="344" t="s">
        <v>219</v>
      </c>
      <c r="AB98" s="344" t="s">
        <v>219</v>
      </c>
      <c r="AC98" s="344" t="s">
        <v>219</v>
      </c>
      <c r="AD98" s="344" t="s">
        <v>219</v>
      </c>
      <c r="AE98" s="344" t="s">
        <v>219</v>
      </c>
      <c r="AF98" s="344" t="s">
        <v>219</v>
      </c>
      <c r="AG98" s="344" t="s">
        <v>219</v>
      </c>
      <c r="AH98" s="344" t="s">
        <v>219</v>
      </c>
      <c r="AI98" s="344" t="s">
        <v>219</v>
      </c>
      <c r="AJ98" s="344" t="s">
        <v>219</v>
      </c>
      <c r="AK98" s="344" t="s">
        <v>219</v>
      </c>
      <c r="AL98" s="344" t="s">
        <v>219</v>
      </c>
      <c r="AM98" s="344" t="s">
        <v>219</v>
      </c>
      <c r="AN98" s="344" t="s">
        <v>219</v>
      </c>
      <c r="AO98" s="344" t="s">
        <v>219</v>
      </c>
      <c r="AP98" s="344" t="s">
        <v>219</v>
      </c>
      <c r="AQ98" s="344" t="s">
        <v>219</v>
      </c>
      <c r="AR98" s="344" t="s">
        <v>219</v>
      </c>
      <c r="AS98" s="344" t="s">
        <v>219</v>
      </c>
      <c r="AT98" s="344" t="s">
        <v>219</v>
      </c>
      <c r="AU98" s="344" t="s">
        <v>219</v>
      </c>
      <c r="AV98" s="344" t="s">
        <v>219</v>
      </c>
      <c r="AW98" s="344" t="s">
        <v>219</v>
      </c>
      <c r="AX98" s="344" t="s">
        <v>219</v>
      </c>
      <c r="AY98" s="344" t="s">
        <v>219</v>
      </c>
      <c r="AZ98" s="344" t="s">
        <v>219</v>
      </c>
      <c r="BA98" s="344" t="s">
        <v>219</v>
      </c>
      <c r="BB98" s="344" t="s">
        <v>219</v>
      </c>
      <c r="BC98" s="344" t="s">
        <v>219</v>
      </c>
      <c r="BD98" s="344" t="s">
        <v>219</v>
      </c>
      <c r="BE98" s="344" t="s">
        <v>219</v>
      </c>
      <c r="BF98" s="344" t="s">
        <v>219</v>
      </c>
      <c r="BG98" s="344" t="s">
        <v>219</v>
      </c>
      <c r="BH98" s="344" t="s">
        <v>219</v>
      </c>
      <c r="BI98" s="344" t="s">
        <v>219</v>
      </c>
      <c r="BJ98" s="344" t="s">
        <v>219</v>
      </c>
      <c r="BK98" s="344" t="s">
        <v>219</v>
      </c>
      <c r="BL98" s="344" t="s">
        <v>219</v>
      </c>
      <c r="BM98" s="344" t="s">
        <v>219</v>
      </c>
      <c r="BN98" s="344" t="s">
        <v>219</v>
      </c>
      <c r="BO98" s="344" t="s">
        <v>219</v>
      </c>
    </row>
    <row r="99" spans="1:74">
      <c r="A99" s="253" t="s">
        <v>263</v>
      </c>
      <c r="B99" s="498"/>
      <c r="C99" s="48"/>
      <c r="D99" s="48"/>
      <c r="E99" s="49"/>
      <c r="F99" s="50"/>
      <c r="G99" s="50"/>
      <c r="H99" s="49"/>
      <c r="I99" s="499"/>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
      <c r="BQ99" s="5"/>
      <c r="BR99" s="5"/>
      <c r="BS99" s="5"/>
      <c r="BT99" s="5"/>
      <c r="BU99" s="5"/>
      <c r="BV99" s="5"/>
    </row>
    <row r="100" spans="1:74">
      <c r="A100" s="253" t="s">
        <v>264</v>
      </c>
      <c r="B100" s="500"/>
      <c r="C100" s="52"/>
      <c r="D100" s="52"/>
      <c r="E100" s="52"/>
      <c r="F100" s="501"/>
      <c r="G100" s="501"/>
      <c r="H100" s="52"/>
      <c r="I100" s="499"/>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
      <c r="BQ100" s="5"/>
      <c r="BR100" s="5"/>
      <c r="BS100" s="5"/>
      <c r="BT100" s="5"/>
      <c r="BU100" s="5"/>
      <c r="BV100" s="5"/>
    </row>
    <row r="101" spans="1:74">
      <c r="A101" s="253" t="s">
        <v>265</v>
      </c>
      <c r="B101" s="500"/>
      <c r="C101" s="52"/>
      <c r="D101" s="52"/>
      <c r="E101" s="52"/>
      <c r="F101" s="501"/>
      <c r="G101" s="501"/>
      <c r="H101" s="52"/>
      <c r="I101" s="499"/>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
      <c r="BQ101" s="5"/>
      <c r="BR101" s="5"/>
      <c r="BS101" s="5"/>
      <c r="BT101" s="5"/>
      <c r="BU101" s="5"/>
      <c r="BV101" s="5"/>
    </row>
    <row r="102" spans="1:74">
      <c r="A102" s="253" t="s">
        <v>266</v>
      </c>
      <c r="B102" s="500"/>
      <c r="C102" s="52"/>
      <c r="D102" s="52"/>
      <c r="E102" s="52"/>
      <c r="F102" s="501"/>
      <c r="G102" s="501"/>
      <c r="H102" s="52"/>
      <c r="I102" s="499"/>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
      <c r="BQ102" s="5"/>
      <c r="BR102" s="5"/>
      <c r="BS102" s="5"/>
      <c r="BT102" s="5"/>
      <c r="BU102" s="5"/>
      <c r="BV102" s="5"/>
    </row>
    <row r="103" spans="1:74">
      <c r="A103" s="253" t="s">
        <v>267</v>
      </c>
      <c r="B103" s="500"/>
      <c r="C103" s="52"/>
      <c r="D103" s="52"/>
      <c r="E103" s="52"/>
      <c r="F103" s="501"/>
      <c r="G103" s="501"/>
      <c r="H103" s="52"/>
      <c r="I103" s="499"/>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
      <c r="BQ103" s="5"/>
      <c r="BR103" s="5"/>
      <c r="BS103" s="5"/>
      <c r="BT103" s="5"/>
      <c r="BU103" s="5"/>
      <c r="BV103" s="5"/>
    </row>
    <row r="104" spans="1:74" ht="12.95">
      <c r="A104" s="253" t="s">
        <v>268</v>
      </c>
      <c r="B104" s="502">
        <v>0.15</v>
      </c>
      <c r="C104" s="47" t="s">
        <v>225</v>
      </c>
      <c r="D104" s="15"/>
      <c r="E104" s="16"/>
    </row>
    <row r="105" spans="1:74" ht="12.95">
      <c r="A105" s="254"/>
      <c r="B105" s="502">
        <f>SUM(B99:B104)</f>
        <v>0.15</v>
      </c>
      <c r="C105" s="503" t="s">
        <v>226</v>
      </c>
      <c r="D105" s="258" t="s">
        <v>227</v>
      </c>
      <c r="E105" s="258"/>
      <c r="F105" s="258"/>
      <c r="G105" s="258"/>
    </row>
    <row r="106" spans="1:74">
      <c r="A106" s="244"/>
    </row>
    <row r="107" spans="1:74" ht="12.95">
      <c r="A107" s="44"/>
    </row>
    <row r="108" spans="1:74" ht="40.35" customHeight="1">
      <c r="A108" s="252" t="s">
        <v>269</v>
      </c>
      <c r="B108" s="630" t="s">
        <v>270</v>
      </c>
      <c r="C108" s="631"/>
      <c r="D108" s="631"/>
      <c r="E108" s="631"/>
      <c r="F108" s="631"/>
      <c r="G108" s="631"/>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3"/>
    </row>
    <row r="109" spans="1:74" ht="79.5" customHeight="1">
      <c r="A109" s="80" t="s">
        <v>211</v>
      </c>
      <c r="B109" s="79" t="s">
        <v>212</v>
      </c>
      <c r="C109" s="80" t="s">
        <v>213</v>
      </c>
      <c r="D109" s="80" t="s">
        <v>214</v>
      </c>
      <c r="E109" s="79" t="s">
        <v>215</v>
      </c>
      <c r="F109" s="79" t="s">
        <v>216</v>
      </c>
      <c r="G109" s="80" t="s">
        <v>217</v>
      </c>
      <c r="H109" s="81" t="s">
        <v>230</v>
      </c>
      <c r="I109" s="344" t="s">
        <v>219</v>
      </c>
      <c r="J109" s="344" t="s">
        <v>219</v>
      </c>
      <c r="K109" s="344" t="s">
        <v>219</v>
      </c>
      <c r="L109" s="344" t="s">
        <v>219</v>
      </c>
      <c r="M109" s="344" t="s">
        <v>219</v>
      </c>
      <c r="N109" s="344" t="s">
        <v>219</v>
      </c>
      <c r="O109" s="344" t="s">
        <v>219</v>
      </c>
      <c r="P109" s="344" t="s">
        <v>219</v>
      </c>
      <c r="Q109" s="344" t="s">
        <v>219</v>
      </c>
      <c r="R109" s="344" t="s">
        <v>219</v>
      </c>
      <c r="S109" s="344" t="s">
        <v>219</v>
      </c>
      <c r="T109" s="344" t="s">
        <v>219</v>
      </c>
      <c r="U109" s="344" t="s">
        <v>219</v>
      </c>
      <c r="V109" s="344" t="s">
        <v>219</v>
      </c>
      <c r="W109" s="344" t="s">
        <v>219</v>
      </c>
      <c r="X109" s="344" t="s">
        <v>219</v>
      </c>
      <c r="Y109" s="344" t="s">
        <v>219</v>
      </c>
      <c r="Z109" s="344" t="s">
        <v>219</v>
      </c>
      <c r="AA109" s="344" t="s">
        <v>219</v>
      </c>
      <c r="AB109" s="344" t="s">
        <v>219</v>
      </c>
      <c r="AC109" s="344" t="s">
        <v>219</v>
      </c>
      <c r="AD109" s="344" t="s">
        <v>219</v>
      </c>
      <c r="AE109" s="344" t="s">
        <v>219</v>
      </c>
      <c r="AF109" s="344" t="s">
        <v>219</v>
      </c>
      <c r="AG109" s="344" t="s">
        <v>219</v>
      </c>
      <c r="AH109" s="344" t="s">
        <v>219</v>
      </c>
      <c r="AI109" s="344" t="s">
        <v>219</v>
      </c>
      <c r="AJ109" s="344" t="s">
        <v>219</v>
      </c>
      <c r="AK109" s="344" t="s">
        <v>219</v>
      </c>
      <c r="AL109" s="344" t="s">
        <v>219</v>
      </c>
      <c r="AM109" s="344" t="s">
        <v>219</v>
      </c>
      <c r="AN109" s="344" t="s">
        <v>219</v>
      </c>
      <c r="AO109" s="344" t="s">
        <v>219</v>
      </c>
      <c r="AP109" s="344" t="s">
        <v>219</v>
      </c>
      <c r="AQ109" s="344" t="s">
        <v>219</v>
      </c>
      <c r="AR109" s="344" t="s">
        <v>219</v>
      </c>
      <c r="AS109" s="344" t="s">
        <v>219</v>
      </c>
      <c r="AT109" s="344" t="s">
        <v>219</v>
      </c>
      <c r="AU109" s="344" t="s">
        <v>219</v>
      </c>
      <c r="AV109" s="344" t="s">
        <v>219</v>
      </c>
      <c r="AW109" s="344" t="s">
        <v>219</v>
      </c>
      <c r="AX109" s="344" t="s">
        <v>219</v>
      </c>
      <c r="AY109" s="344" t="s">
        <v>219</v>
      </c>
      <c r="AZ109" s="344" t="s">
        <v>219</v>
      </c>
      <c r="BA109" s="344" t="s">
        <v>219</v>
      </c>
      <c r="BB109" s="344" t="s">
        <v>219</v>
      </c>
      <c r="BC109" s="344" t="s">
        <v>219</v>
      </c>
      <c r="BD109" s="344" t="s">
        <v>219</v>
      </c>
      <c r="BE109" s="344" t="s">
        <v>219</v>
      </c>
      <c r="BF109" s="344" t="s">
        <v>219</v>
      </c>
      <c r="BG109" s="344" t="s">
        <v>219</v>
      </c>
      <c r="BH109" s="344" t="s">
        <v>219</v>
      </c>
      <c r="BI109" s="344" t="s">
        <v>219</v>
      </c>
      <c r="BJ109" s="344" t="s">
        <v>219</v>
      </c>
      <c r="BK109" s="344" t="s">
        <v>219</v>
      </c>
      <c r="BL109" s="344" t="s">
        <v>219</v>
      </c>
      <c r="BM109" s="344" t="s">
        <v>219</v>
      </c>
      <c r="BN109" s="344" t="s">
        <v>219</v>
      </c>
      <c r="BO109" s="344" t="s">
        <v>219</v>
      </c>
    </row>
    <row r="110" spans="1:74">
      <c r="A110" s="253" t="s">
        <v>271</v>
      </c>
      <c r="B110" s="498" t="s">
        <v>39</v>
      </c>
      <c r="C110" s="48"/>
      <c r="D110" s="48"/>
      <c r="E110" s="49"/>
      <c r="F110" s="50"/>
      <c r="G110" s="50"/>
      <c r="H110" s="49"/>
      <c r="I110" s="499"/>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
      <c r="BQ110" s="5"/>
      <c r="BR110" s="5"/>
      <c r="BS110" s="5"/>
      <c r="BT110" s="5"/>
      <c r="BU110" s="5"/>
      <c r="BV110" s="5"/>
    </row>
    <row r="111" spans="1:74">
      <c r="A111" s="253" t="s">
        <v>272</v>
      </c>
      <c r="B111" s="500" t="s">
        <v>39</v>
      </c>
      <c r="C111" s="52"/>
      <c r="D111" s="52"/>
      <c r="E111" s="52"/>
      <c r="F111" s="501"/>
      <c r="G111" s="501"/>
      <c r="H111" s="52"/>
      <c r="I111" s="499"/>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
      <c r="BQ111" s="5"/>
      <c r="BR111" s="5"/>
      <c r="BS111" s="5"/>
      <c r="BT111" s="5"/>
      <c r="BU111" s="5"/>
      <c r="BV111" s="5"/>
    </row>
    <row r="112" spans="1:74">
      <c r="A112" s="253" t="s">
        <v>273</v>
      </c>
      <c r="B112" s="500" t="s">
        <v>39</v>
      </c>
      <c r="C112" s="52"/>
      <c r="D112" s="52"/>
      <c r="E112" s="52"/>
      <c r="F112" s="501"/>
      <c r="G112" s="501"/>
      <c r="H112" s="52"/>
      <c r="I112" s="499"/>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
      <c r="BQ112" s="5"/>
      <c r="BR112" s="5"/>
      <c r="BS112" s="5"/>
      <c r="BT112" s="5"/>
      <c r="BU112" s="5"/>
      <c r="BV112" s="5"/>
    </row>
    <row r="113" spans="1:75">
      <c r="A113" s="253" t="s">
        <v>274</v>
      </c>
      <c r="B113" s="500"/>
      <c r="C113" s="52"/>
      <c r="D113" s="52"/>
      <c r="E113" s="52"/>
      <c r="F113" s="501"/>
      <c r="G113" s="501"/>
      <c r="H113" s="52"/>
      <c r="I113" s="499"/>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
      <c r="BQ113" s="5"/>
      <c r="BR113" s="5"/>
      <c r="BS113" s="5"/>
      <c r="BT113" s="5"/>
      <c r="BU113" s="5"/>
      <c r="BV113" s="5"/>
    </row>
    <row r="114" spans="1:75">
      <c r="A114" s="253" t="s">
        <v>275</v>
      </c>
      <c r="B114" s="500" t="s">
        <v>39</v>
      </c>
      <c r="C114" s="52"/>
      <c r="D114" s="52"/>
      <c r="E114" s="52"/>
      <c r="F114" s="501"/>
      <c r="G114" s="501"/>
      <c r="H114" s="52"/>
      <c r="I114" s="499"/>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
      <c r="BQ114" s="5"/>
      <c r="BR114" s="5"/>
      <c r="BS114" s="5"/>
      <c r="BT114" s="5"/>
      <c r="BU114" s="5"/>
      <c r="BV114" s="5"/>
    </row>
    <row r="115" spans="1:75" ht="12.95">
      <c r="A115" s="253" t="s">
        <v>276</v>
      </c>
      <c r="B115" s="502">
        <v>0.15</v>
      </c>
      <c r="C115" s="47" t="s">
        <v>225</v>
      </c>
      <c r="D115" s="15"/>
      <c r="E115" s="16"/>
    </row>
    <row r="116" spans="1:75" ht="12.95">
      <c r="A116" s="254"/>
      <c r="B116" s="502">
        <f>SUM(B110:B115)</f>
        <v>0.15</v>
      </c>
      <c r="C116" s="503" t="s">
        <v>226</v>
      </c>
      <c r="D116" s="258" t="s">
        <v>227</v>
      </c>
      <c r="E116" s="258"/>
      <c r="F116" s="258"/>
      <c r="G116" s="258"/>
    </row>
    <row r="117" spans="1:75">
      <c r="A117" s="244"/>
    </row>
    <row r="118" spans="1:75" ht="12.95">
      <c r="A118" s="44"/>
    </row>
    <row r="119" spans="1:75" ht="35.1" customHeight="1">
      <c r="A119" s="252" t="s">
        <v>277</v>
      </c>
      <c r="B119" s="630" t="s">
        <v>278</v>
      </c>
      <c r="C119" s="631"/>
      <c r="D119" s="631"/>
      <c r="E119" s="631"/>
      <c r="F119" s="631"/>
      <c r="G119" s="631"/>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3"/>
    </row>
    <row r="120" spans="1:75" ht="78" customHeight="1">
      <c r="A120" s="80" t="s">
        <v>211</v>
      </c>
      <c r="B120" s="79" t="s">
        <v>212</v>
      </c>
      <c r="C120" s="80" t="s">
        <v>213</v>
      </c>
      <c r="D120" s="80" t="s">
        <v>214</v>
      </c>
      <c r="E120" s="79" t="s">
        <v>215</v>
      </c>
      <c r="F120" s="79" t="s">
        <v>216</v>
      </c>
      <c r="G120" s="80" t="s">
        <v>217</v>
      </c>
      <c r="H120" s="81" t="s">
        <v>230</v>
      </c>
      <c r="I120" s="344" t="s">
        <v>219</v>
      </c>
      <c r="J120" s="344" t="s">
        <v>219</v>
      </c>
      <c r="K120" s="344" t="s">
        <v>219</v>
      </c>
      <c r="L120" s="344" t="s">
        <v>219</v>
      </c>
      <c r="M120" s="344" t="s">
        <v>219</v>
      </c>
      <c r="N120" s="344" t="s">
        <v>219</v>
      </c>
      <c r="O120" s="344" t="s">
        <v>219</v>
      </c>
      <c r="P120" s="344" t="s">
        <v>219</v>
      </c>
      <c r="Q120" s="344" t="s">
        <v>219</v>
      </c>
      <c r="R120" s="344" t="s">
        <v>219</v>
      </c>
      <c r="S120" s="344" t="s">
        <v>219</v>
      </c>
      <c r="T120" s="344" t="s">
        <v>219</v>
      </c>
      <c r="U120" s="344" t="s">
        <v>219</v>
      </c>
      <c r="V120" s="344" t="s">
        <v>219</v>
      </c>
      <c r="W120" s="344" t="s">
        <v>219</v>
      </c>
      <c r="X120" s="344" t="s">
        <v>219</v>
      </c>
      <c r="Y120" s="344" t="s">
        <v>219</v>
      </c>
      <c r="Z120" s="344" t="s">
        <v>219</v>
      </c>
      <c r="AA120" s="344" t="s">
        <v>219</v>
      </c>
      <c r="AB120" s="344" t="s">
        <v>219</v>
      </c>
      <c r="AC120" s="344" t="s">
        <v>219</v>
      </c>
      <c r="AD120" s="344" t="s">
        <v>219</v>
      </c>
      <c r="AE120" s="344" t="s">
        <v>219</v>
      </c>
      <c r="AF120" s="344" t="s">
        <v>219</v>
      </c>
      <c r="AG120" s="344" t="s">
        <v>219</v>
      </c>
      <c r="AH120" s="344" t="s">
        <v>219</v>
      </c>
      <c r="AI120" s="344" t="s">
        <v>219</v>
      </c>
      <c r="AJ120" s="344" t="s">
        <v>219</v>
      </c>
      <c r="AK120" s="344" t="s">
        <v>219</v>
      </c>
      <c r="AL120" s="344" t="s">
        <v>219</v>
      </c>
      <c r="AM120" s="344" t="s">
        <v>219</v>
      </c>
      <c r="AN120" s="344" t="s">
        <v>219</v>
      </c>
      <c r="AO120" s="344" t="s">
        <v>219</v>
      </c>
      <c r="AP120" s="344" t="s">
        <v>219</v>
      </c>
      <c r="AQ120" s="344" t="s">
        <v>219</v>
      </c>
      <c r="AR120" s="344" t="s">
        <v>219</v>
      </c>
      <c r="AS120" s="344" t="s">
        <v>219</v>
      </c>
      <c r="AT120" s="344" t="s">
        <v>219</v>
      </c>
      <c r="AU120" s="344" t="s">
        <v>219</v>
      </c>
      <c r="AV120" s="344" t="s">
        <v>219</v>
      </c>
      <c r="AW120" s="344" t="s">
        <v>219</v>
      </c>
      <c r="AX120" s="344" t="s">
        <v>219</v>
      </c>
      <c r="AY120" s="344" t="s">
        <v>219</v>
      </c>
      <c r="AZ120" s="344" t="s">
        <v>219</v>
      </c>
      <c r="BA120" s="344" t="s">
        <v>219</v>
      </c>
      <c r="BB120" s="344" t="s">
        <v>219</v>
      </c>
      <c r="BC120" s="344" t="s">
        <v>219</v>
      </c>
      <c r="BD120" s="344" t="s">
        <v>219</v>
      </c>
      <c r="BE120" s="344" t="s">
        <v>219</v>
      </c>
      <c r="BF120" s="344" t="s">
        <v>219</v>
      </c>
      <c r="BG120" s="344" t="s">
        <v>219</v>
      </c>
      <c r="BH120" s="344" t="s">
        <v>219</v>
      </c>
      <c r="BI120" s="344" t="s">
        <v>219</v>
      </c>
      <c r="BJ120" s="344" t="s">
        <v>219</v>
      </c>
      <c r="BK120" s="344" t="s">
        <v>219</v>
      </c>
      <c r="BL120" s="344" t="s">
        <v>219</v>
      </c>
      <c r="BM120" s="344" t="s">
        <v>219</v>
      </c>
      <c r="BN120" s="344" t="s">
        <v>219</v>
      </c>
      <c r="BO120" s="344" t="s">
        <v>219</v>
      </c>
    </row>
    <row r="121" spans="1:75">
      <c r="A121" s="253" t="s">
        <v>279</v>
      </c>
      <c r="B121" s="498" t="s">
        <v>39</v>
      </c>
      <c r="C121" s="48"/>
      <c r="D121" s="48"/>
      <c r="E121" s="49"/>
      <c r="F121" s="50"/>
      <c r="G121" s="50"/>
      <c r="H121" s="49"/>
      <c r="I121" s="499"/>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
      <c r="BQ121" s="5"/>
      <c r="BR121" s="5"/>
      <c r="BS121" s="5"/>
      <c r="BT121" s="5"/>
      <c r="BU121" s="5"/>
      <c r="BV121" s="5"/>
      <c r="BW121" s="5"/>
    </row>
    <row r="122" spans="1:75">
      <c r="A122" s="253" t="s">
        <v>280</v>
      </c>
      <c r="B122" s="500" t="s">
        <v>39</v>
      </c>
      <c r="C122" s="52"/>
      <c r="D122" s="52"/>
      <c r="E122" s="52"/>
      <c r="F122" s="501"/>
      <c r="G122" s="501"/>
      <c r="H122" s="52"/>
      <c r="I122" s="499"/>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
      <c r="BQ122" s="5"/>
      <c r="BR122" s="5"/>
      <c r="BS122" s="5"/>
      <c r="BT122" s="5"/>
      <c r="BU122" s="5"/>
      <c r="BV122" s="5"/>
      <c r="BW122" s="5"/>
    </row>
    <row r="123" spans="1:75">
      <c r="A123" s="253" t="s">
        <v>281</v>
      </c>
      <c r="B123" s="500" t="s">
        <v>39</v>
      </c>
      <c r="C123" s="52"/>
      <c r="D123" s="52"/>
      <c r="E123" s="52"/>
      <c r="F123" s="501"/>
      <c r="G123" s="501"/>
      <c r="H123" s="52"/>
      <c r="I123" s="499"/>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
      <c r="BQ123" s="5"/>
      <c r="BR123" s="5"/>
      <c r="BS123" s="5"/>
      <c r="BT123" s="5"/>
      <c r="BU123" s="5"/>
      <c r="BV123" s="5"/>
      <c r="BW123" s="5"/>
    </row>
    <row r="124" spans="1:75">
      <c r="A124" s="253" t="s">
        <v>282</v>
      </c>
      <c r="B124" s="500" t="s">
        <v>39</v>
      </c>
      <c r="C124" s="52"/>
      <c r="D124" s="52"/>
      <c r="E124" s="52"/>
      <c r="F124" s="501"/>
      <c r="G124" s="501"/>
      <c r="H124" s="52"/>
      <c r="I124" s="499"/>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
      <c r="BQ124" s="5"/>
      <c r="BR124" s="5"/>
      <c r="BS124" s="5"/>
      <c r="BT124" s="5"/>
      <c r="BU124" s="5"/>
      <c r="BV124" s="5"/>
      <c r="BW124" s="5"/>
    </row>
    <row r="125" spans="1:75">
      <c r="A125" s="253" t="s">
        <v>283</v>
      </c>
      <c r="B125" s="500" t="s">
        <v>39</v>
      </c>
      <c r="C125" s="52"/>
      <c r="D125" s="52"/>
      <c r="E125" s="52"/>
      <c r="F125" s="501"/>
      <c r="G125" s="501"/>
      <c r="H125" s="52"/>
      <c r="I125" s="499"/>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
      <c r="BQ125" s="5"/>
      <c r="BR125" s="5"/>
      <c r="BS125" s="5"/>
      <c r="BT125" s="5"/>
      <c r="BU125" s="5"/>
      <c r="BV125" s="5"/>
      <c r="BW125" s="5"/>
    </row>
    <row r="126" spans="1:75" ht="12.95">
      <c r="A126" s="253" t="s">
        <v>284</v>
      </c>
      <c r="B126" s="502">
        <v>0.15</v>
      </c>
      <c r="C126" s="47" t="s">
        <v>225</v>
      </c>
      <c r="D126" s="15"/>
      <c r="E126" s="16"/>
    </row>
    <row r="127" spans="1:75" ht="12.95">
      <c r="A127" s="254"/>
      <c r="B127" s="502">
        <f>SUM(B121:B126)</f>
        <v>0.15</v>
      </c>
      <c r="C127" s="503" t="s">
        <v>226</v>
      </c>
      <c r="D127" s="258" t="s">
        <v>227</v>
      </c>
      <c r="E127" s="258"/>
      <c r="F127" s="258"/>
      <c r="G127" s="258"/>
    </row>
    <row r="128" spans="1:75">
      <c r="A128" s="244"/>
    </row>
    <row r="129" spans="1:74" ht="12.95">
      <c r="A129" s="44"/>
    </row>
    <row r="130" spans="1:74" ht="29.45" customHeight="1">
      <c r="A130" s="252" t="s">
        <v>285</v>
      </c>
      <c r="B130" s="630" t="s">
        <v>286</v>
      </c>
      <c r="C130" s="631"/>
      <c r="D130" s="631"/>
      <c r="E130" s="631"/>
      <c r="F130" s="631"/>
      <c r="G130" s="631"/>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3"/>
    </row>
    <row r="131" spans="1:74" ht="78" customHeight="1">
      <c r="A131" s="80" t="s">
        <v>211</v>
      </c>
      <c r="B131" s="79" t="s">
        <v>212</v>
      </c>
      <c r="C131" s="80" t="s">
        <v>213</v>
      </c>
      <c r="D131" s="80" t="s">
        <v>214</v>
      </c>
      <c r="E131" s="79" t="s">
        <v>215</v>
      </c>
      <c r="F131" s="79" t="s">
        <v>216</v>
      </c>
      <c r="G131" s="80" t="s">
        <v>217</v>
      </c>
      <c r="H131" s="81" t="s">
        <v>230</v>
      </c>
      <c r="I131" s="344" t="s">
        <v>219</v>
      </c>
      <c r="J131" s="344" t="s">
        <v>219</v>
      </c>
      <c r="K131" s="344" t="s">
        <v>219</v>
      </c>
      <c r="L131" s="344" t="s">
        <v>219</v>
      </c>
      <c r="M131" s="344" t="s">
        <v>219</v>
      </c>
      <c r="N131" s="344" t="s">
        <v>219</v>
      </c>
      <c r="O131" s="344" t="s">
        <v>219</v>
      </c>
      <c r="P131" s="344" t="s">
        <v>219</v>
      </c>
      <c r="Q131" s="344" t="s">
        <v>219</v>
      </c>
      <c r="R131" s="344" t="s">
        <v>219</v>
      </c>
      <c r="S131" s="344" t="s">
        <v>219</v>
      </c>
      <c r="T131" s="344" t="s">
        <v>219</v>
      </c>
      <c r="U131" s="344" t="s">
        <v>219</v>
      </c>
      <c r="V131" s="344" t="s">
        <v>219</v>
      </c>
      <c r="W131" s="344" t="s">
        <v>219</v>
      </c>
      <c r="X131" s="344" t="s">
        <v>219</v>
      </c>
      <c r="Y131" s="344" t="s">
        <v>219</v>
      </c>
      <c r="Z131" s="344" t="s">
        <v>219</v>
      </c>
      <c r="AA131" s="344" t="s">
        <v>219</v>
      </c>
      <c r="AB131" s="344" t="s">
        <v>219</v>
      </c>
      <c r="AC131" s="344" t="s">
        <v>219</v>
      </c>
      <c r="AD131" s="344" t="s">
        <v>219</v>
      </c>
      <c r="AE131" s="344" t="s">
        <v>219</v>
      </c>
      <c r="AF131" s="344" t="s">
        <v>219</v>
      </c>
      <c r="AG131" s="344" t="s">
        <v>219</v>
      </c>
      <c r="AH131" s="344" t="s">
        <v>219</v>
      </c>
      <c r="AI131" s="344" t="s">
        <v>219</v>
      </c>
      <c r="AJ131" s="344" t="s">
        <v>219</v>
      </c>
      <c r="AK131" s="344" t="s">
        <v>219</v>
      </c>
      <c r="AL131" s="344" t="s">
        <v>219</v>
      </c>
      <c r="AM131" s="344" t="s">
        <v>219</v>
      </c>
      <c r="AN131" s="344" t="s">
        <v>219</v>
      </c>
      <c r="AO131" s="344" t="s">
        <v>219</v>
      </c>
      <c r="AP131" s="344" t="s">
        <v>219</v>
      </c>
      <c r="AQ131" s="344" t="s">
        <v>219</v>
      </c>
      <c r="AR131" s="344" t="s">
        <v>219</v>
      </c>
      <c r="AS131" s="344" t="s">
        <v>219</v>
      </c>
      <c r="AT131" s="344" t="s">
        <v>219</v>
      </c>
      <c r="AU131" s="344" t="s">
        <v>219</v>
      </c>
      <c r="AV131" s="344" t="s">
        <v>219</v>
      </c>
      <c r="AW131" s="344" t="s">
        <v>219</v>
      </c>
      <c r="AX131" s="344" t="s">
        <v>219</v>
      </c>
      <c r="AY131" s="344" t="s">
        <v>219</v>
      </c>
      <c r="AZ131" s="344" t="s">
        <v>219</v>
      </c>
      <c r="BA131" s="344" t="s">
        <v>219</v>
      </c>
      <c r="BB131" s="344" t="s">
        <v>219</v>
      </c>
      <c r="BC131" s="344" t="s">
        <v>219</v>
      </c>
      <c r="BD131" s="344" t="s">
        <v>219</v>
      </c>
      <c r="BE131" s="344" t="s">
        <v>219</v>
      </c>
      <c r="BF131" s="344" t="s">
        <v>219</v>
      </c>
      <c r="BG131" s="344" t="s">
        <v>219</v>
      </c>
      <c r="BH131" s="344" t="s">
        <v>219</v>
      </c>
      <c r="BI131" s="344" t="s">
        <v>219</v>
      </c>
      <c r="BJ131" s="344" t="s">
        <v>219</v>
      </c>
      <c r="BK131" s="344" t="s">
        <v>219</v>
      </c>
      <c r="BL131" s="344" t="s">
        <v>219</v>
      </c>
      <c r="BM131" s="344" t="s">
        <v>219</v>
      </c>
      <c r="BN131" s="344" t="s">
        <v>219</v>
      </c>
      <c r="BO131" s="344" t="s">
        <v>219</v>
      </c>
    </row>
    <row r="132" spans="1:74">
      <c r="A132" s="253" t="s">
        <v>287</v>
      </c>
      <c r="B132" s="498" t="s">
        <v>39</v>
      </c>
      <c r="C132" s="48"/>
      <c r="D132" s="48"/>
      <c r="E132" s="49"/>
      <c r="F132" s="50"/>
      <c r="G132" s="50"/>
      <c r="H132" s="49"/>
      <c r="I132" s="499"/>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
      <c r="BQ132" s="5"/>
      <c r="BR132" s="5"/>
      <c r="BS132" s="5"/>
      <c r="BT132" s="5"/>
      <c r="BU132" s="5"/>
      <c r="BV132" s="5"/>
    </row>
    <row r="133" spans="1:74">
      <c r="A133" s="253" t="s">
        <v>288</v>
      </c>
      <c r="B133" s="500" t="s">
        <v>39</v>
      </c>
      <c r="C133" s="52"/>
      <c r="D133" s="52"/>
      <c r="E133" s="52"/>
      <c r="F133" s="501"/>
      <c r="G133" s="501"/>
      <c r="H133" s="52"/>
      <c r="I133" s="499"/>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
      <c r="BQ133" s="5"/>
      <c r="BR133" s="5"/>
      <c r="BS133" s="5"/>
      <c r="BT133" s="5"/>
      <c r="BU133" s="5"/>
      <c r="BV133" s="5"/>
    </row>
    <row r="134" spans="1:74">
      <c r="A134" s="253" t="s">
        <v>289</v>
      </c>
      <c r="B134" s="500" t="s">
        <v>39</v>
      </c>
      <c r="C134" s="52"/>
      <c r="D134" s="52"/>
      <c r="E134" s="52"/>
      <c r="F134" s="501"/>
      <c r="G134" s="501"/>
      <c r="H134" s="52"/>
      <c r="I134" s="499"/>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
      <c r="BQ134" s="5"/>
      <c r="BR134" s="5"/>
      <c r="BS134" s="5"/>
      <c r="BT134" s="5"/>
      <c r="BU134" s="5"/>
      <c r="BV134" s="5"/>
    </row>
    <row r="135" spans="1:74">
      <c r="A135" s="253" t="s">
        <v>290</v>
      </c>
      <c r="B135" s="500"/>
      <c r="C135" s="52"/>
      <c r="D135" s="52"/>
      <c r="E135" s="52"/>
      <c r="F135" s="501"/>
      <c r="G135" s="501"/>
      <c r="H135" s="52"/>
      <c r="I135" s="499"/>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
      <c r="BQ135" s="5"/>
      <c r="BR135" s="5"/>
      <c r="BS135" s="5"/>
      <c r="BT135" s="5"/>
      <c r="BU135" s="5"/>
      <c r="BV135" s="5"/>
    </row>
    <row r="136" spans="1:74">
      <c r="A136" s="253" t="s">
        <v>291</v>
      </c>
      <c r="B136" s="500" t="s">
        <v>39</v>
      </c>
      <c r="C136" s="52"/>
      <c r="D136" s="52"/>
      <c r="E136" s="52"/>
      <c r="F136" s="501"/>
      <c r="G136" s="501"/>
      <c r="H136" s="52"/>
      <c r="I136" s="499"/>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
      <c r="BQ136" s="5"/>
      <c r="BR136" s="5"/>
      <c r="BS136" s="5"/>
      <c r="BT136" s="5"/>
      <c r="BU136" s="5"/>
      <c r="BV136" s="5"/>
    </row>
    <row r="137" spans="1:74" ht="12.95">
      <c r="A137" s="253" t="s">
        <v>292</v>
      </c>
      <c r="B137" s="502">
        <v>0.15</v>
      </c>
      <c r="C137" s="47" t="s">
        <v>225</v>
      </c>
      <c r="D137" s="15"/>
      <c r="E137" s="16"/>
    </row>
    <row r="138" spans="1:74" ht="12.95">
      <c r="A138" s="254"/>
      <c r="B138" s="502">
        <f>SUM(B132:B137)</f>
        <v>0.15</v>
      </c>
      <c r="C138" s="503" t="s">
        <v>226</v>
      </c>
      <c r="D138" s="258" t="s">
        <v>227</v>
      </c>
      <c r="E138" s="258"/>
      <c r="F138" s="258"/>
      <c r="G138" s="258"/>
    </row>
    <row r="139" spans="1:74">
      <c r="A139" s="244"/>
    </row>
    <row r="140" spans="1:74" ht="12.95">
      <c r="A140" s="44"/>
    </row>
    <row r="141" spans="1:74" ht="30" customHeight="1">
      <c r="A141" s="252" t="s">
        <v>293</v>
      </c>
      <c r="B141" s="630" t="s">
        <v>294</v>
      </c>
      <c r="C141" s="631"/>
      <c r="D141" s="631"/>
      <c r="E141" s="631"/>
      <c r="F141" s="631"/>
      <c r="G141" s="631"/>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3"/>
    </row>
    <row r="142" spans="1:74" ht="79.5" customHeight="1">
      <c r="A142" s="80" t="s">
        <v>211</v>
      </c>
      <c r="B142" s="79" t="s">
        <v>212</v>
      </c>
      <c r="C142" s="80" t="s">
        <v>213</v>
      </c>
      <c r="D142" s="80" t="s">
        <v>214</v>
      </c>
      <c r="E142" s="79" t="s">
        <v>215</v>
      </c>
      <c r="F142" s="79" t="s">
        <v>216</v>
      </c>
      <c r="G142" s="80" t="s">
        <v>217</v>
      </c>
      <c r="H142" s="81" t="s">
        <v>230</v>
      </c>
      <c r="I142" s="344" t="s">
        <v>219</v>
      </c>
      <c r="J142" s="344" t="s">
        <v>219</v>
      </c>
      <c r="K142" s="344" t="s">
        <v>219</v>
      </c>
      <c r="L142" s="344" t="s">
        <v>219</v>
      </c>
      <c r="M142" s="344" t="s">
        <v>219</v>
      </c>
      <c r="N142" s="344" t="s">
        <v>219</v>
      </c>
      <c r="O142" s="344" t="s">
        <v>219</v>
      </c>
      <c r="P142" s="344" t="s">
        <v>219</v>
      </c>
      <c r="Q142" s="344" t="s">
        <v>219</v>
      </c>
      <c r="R142" s="344" t="s">
        <v>219</v>
      </c>
      <c r="S142" s="344" t="s">
        <v>219</v>
      </c>
      <c r="T142" s="344" t="s">
        <v>219</v>
      </c>
      <c r="U142" s="344" t="s">
        <v>219</v>
      </c>
      <c r="V142" s="344" t="s">
        <v>219</v>
      </c>
      <c r="W142" s="344" t="s">
        <v>219</v>
      </c>
      <c r="X142" s="344" t="s">
        <v>219</v>
      </c>
      <c r="Y142" s="344" t="s">
        <v>219</v>
      </c>
      <c r="Z142" s="344" t="s">
        <v>219</v>
      </c>
      <c r="AA142" s="344" t="s">
        <v>219</v>
      </c>
      <c r="AB142" s="344" t="s">
        <v>219</v>
      </c>
      <c r="AC142" s="344" t="s">
        <v>219</v>
      </c>
      <c r="AD142" s="344" t="s">
        <v>219</v>
      </c>
      <c r="AE142" s="344" t="s">
        <v>219</v>
      </c>
      <c r="AF142" s="344" t="s">
        <v>219</v>
      </c>
      <c r="AG142" s="344" t="s">
        <v>219</v>
      </c>
      <c r="AH142" s="344" t="s">
        <v>219</v>
      </c>
      <c r="AI142" s="344" t="s">
        <v>219</v>
      </c>
      <c r="AJ142" s="344" t="s">
        <v>219</v>
      </c>
      <c r="AK142" s="344" t="s">
        <v>219</v>
      </c>
      <c r="AL142" s="344" t="s">
        <v>219</v>
      </c>
      <c r="AM142" s="344" t="s">
        <v>219</v>
      </c>
      <c r="AN142" s="344" t="s">
        <v>219</v>
      </c>
      <c r="AO142" s="344" t="s">
        <v>219</v>
      </c>
      <c r="AP142" s="344" t="s">
        <v>219</v>
      </c>
      <c r="AQ142" s="344" t="s">
        <v>219</v>
      </c>
      <c r="AR142" s="344" t="s">
        <v>219</v>
      </c>
      <c r="AS142" s="344" t="s">
        <v>219</v>
      </c>
      <c r="AT142" s="344" t="s">
        <v>219</v>
      </c>
      <c r="AU142" s="344" t="s">
        <v>219</v>
      </c>
      <c r="AV142" s="344" t="s">
        <v>219</v>
      </c>
      <c r="AW142" s="344" t="s">
        <v>219</v>
      </c>
      <c r="AX142" s="344" t="s">
        <v>219</v>
      </c>
      <c r="AY142" s="344" t="s">
        <v>219</v>
      </c>
      <c r="AZ142" s="344" t="s">
        <v>219</v>
      </c>
      <c r="BA142" s="344" t="s">
        <v>219</v>
      </c>
      <c r="BB142" s="344" t="s">
        <v>219</v>
      </c>
      <c r="BC142" s="344" t="s">
        <v>219</v>
      </c>
      <c r="BD142" s="344" t="s">
        <v>219</v>
      </c>
      <c r="BE142" s="344" t="s">
        <v>219</v>
      </c>
      <c r="BF142" s="344" t="s">
        <v>219</v>
      </c>
      <c r="BG142" s="344" t="s">
        <v>219</v>
      </c>
      <c r="BH142" s="344" t="s">
        <v>219</v>
      </c>
      <c r="BI142" s="344" t="s">
        <v>219</v>
      </c>
      <c r="BJ142" s="344" t="s">
        <v>219</v>
      </c>
      <c r="BK142" s="344" t="s">
        <v>219</v>
      </c>
      <c r="BL142" s="344" t="s">
        <v>219</v>
      </c>
      <c r="BM142" s="344" t="s">
        <v>219</v>
      </c>
      <c r="BN142" s="344" t="s">
        <v>219</v>
      </c>
      <c r="BO142" s="344" t="s">
        <v>219</v>
      </c>
    </row>
    <row r="143" spans="1:74">
      <c r="A143" s="253" t="s">
        <v>295</v>
      </c>
      <c r="B143" s="498" t="s">
        <v>39</v>
      </c>
      <c r="C143" s="48"/>
      <c r="D143" s="48"/>
      <c r="E143" s="49"/>
      <c r="F143" s="50"/>
      <c r="G143" s="50"/>
      <c r="H143" s="49"/>
      <c r="I143" s="499"/>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
      <c r="BQ143" s="5"/>
      <c r="BR143" s="5"/>
      <c r="BS143" s="5"/>
      <c r="BT143" s="5"/>
      <c r="BU143" s="5"/>
      <c r="BV143" s="5"/>
    </row>
    <row r="144" spans="1:74">
      <c r="A144" s="253" t="s">
        <v>296</v>
      </c>
      <c r="B144" s="500"/>
      <c r="C144" s="52"/>
      <c r="D144" s="52"/>
      <c r="E144" s="52"/>
      <c r="F144" s="501"/>
      <c r="G144" s="501"/>
      <c r="H144" s="52"/>
      <c r="I144" s="499"/>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
      <c r="BQ144" s="5"/>
      <c r="BR144" s="5"/>
      <c r="BS144" s="5"/>
      <c r="BT144" s="5"/>
      <c r="BU144" s="5"/>
      <c r="BV144" s="5"/>
    </row>
    <row r="145" spans="1:74">
      <c r="A145" s="253" t="s">
        <v>297</v>
      </c>
      <c r="B145" s="500" t="s">
        <v>39</v>
      </c>
      <c r="C145" s="52"/>
      <c r="D145" s="52"/>
      <c r="E145" s="52"/>
      <c r="F145" s="501"/>
      <c r="G145" s="501"/>
      <c r="H145" s="52"/>
      <c r="I145" s="499"/>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
      <c r="BQ145" s="5"/>
      <c r="BR145" s="5"/>
      <c r="BS145" s="5"/>
      <c r="BT145" s="5"/>
      <c r="BU145" s="5"/>
      <c r="BV145" s="5"/>
    </row>
    <row r="146" spans="1:74">
      <c r="A146" s="253" t="s">
        <v>298</v>
      </c>
      <c r="B146" s="500" t="s">
        <v>39</v>
      </c>
      <c r="C146" s="52"/>
      <c r="D146" s="52"/>
      <c r="E146" s="52"/>
      <c r="F146" s="501"/>
      <c r="G146" s="501"/>
      <c r="H146" s="52"/>
      <c r="I146" s="499"/>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
      <c r="BQ146" s="5"/>
      <c r="BR146" s="5"/>
      <c r="BS146" s="5"/>
      <c r="BT146" s="5"/>
      <c r="BU146" s="5"/>
      <c r="BV146" s="5"/>
    </row>
    <row r="147" spans="1:74">
      <c r="A147" s="253" t="s">
        <v>299</v>
      </c>
      <c r="B147" s="500" t="s">
        <v>39</v>
      </c>
      <c r="C147" s="52"/>
      <c r="D147" s="52"/>
      <c r="E147" s="52"/>
      <c r="F147" s="501"/>
      <c r="G147" s="501"/>
      <c r="H147" s="52"/>
      <c r="I147" s="499"/>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
      <c r="BQ147" s="5"/>
      <c r="BR147" s="5"/>
      <c r="BS147" s="5"/>
      <c r="BT147" s="5"/>
      <c r="BU147" s="5"/>
      <c r="BV147" s="5"/>
    </row>
    <row r="148" spans="1:74" ht="12.95">
      <c r="A148" s="253" t="s">
        <v>300</v>
      </c>
      <c r="B148" s="502">
        <v>0.15</v>
      </c>
      <c r="C148" s="47" t="s">
        <v>225</v>
      </c>
      <c r="D148" s="15"/>
      <c r="E148" s="16"/>
    </row>
    <row r="149" spans="1:74" ht="12.95">
      <c r="A149" s="254"/>
      <c r="B149" s="502">
        <f>SUM(B143:B148)</f>
        <v>0.15</v>
      </c>
      <c r="C149" s="503" t="s">
        <v>226</v>
      </c>
      <c r="D149" s="258" t="s">
        <v>227</v>
      </c>
      <c r="E149" s="258"/>
      <c r="F149" s="258"/>
      <c r="G149" s="258"/>
    </row>
    <row r="150" spans="1:74">
      <c r="A150" s="244"/>
    </row>
  </sheetData>
  <mergeCells count="41">
    <mergeCell ref="B37:G37"/>
    <mergeCell ref="B34:G34"/>
    <mergeCell ref="F9:H9"/>
    <mergeCell ref="C19:E19"/>
    <mergeCell ref="B141:G141"/>
    <mergeCell ref="B32:G32"/>
    <mergeCell ref="B38:G38"/>
    <mergeCell ref="B42:G42"/>
    <mergeCell ref="B53:G53"/>
    <mergeCell ref="B64:G64"/>
    <mergeCell ref="B75:G75"/>
    <mergeCell ref="B86:G86"/>
    <mergeCell ref="B97:G97"/>
    <mergeCell ref="B108:G108"/>
    <mergeCell ref="B119:G119"/>
    <mergeCell ref="B130:G130"/>
    <mergeCell ref="B35:G35"/>
    <mergeCell ref="B36:G36"/>
    <mergeCell ref="C9:D9"/>
    <mergeCell ref="C17:E17"/>
    <mergeCell ref="C18:E18"/>
    <mergeCell ref="B28:G28"/>
    <mergeCell ref="C11:E11"/>
    <mergeCell ref="C12:E12"/>
    <mergeCell ref="C13:E13"/>
    <mergeCell ref="C14:E14"/>
    <mergeCell ref="B27:G27"/>
    <mergeCell ref="F10:H20"/>
    <mergeCell ref="C20:E20"/>
    <mergeCell ref="B30:G30"/>
    <mergeCell ref="B23:G23"/>
    <mergeCell ref="B31:G31"/>
    <mergeCell ref="B29:G29"/>
    <mergeCell ref="C15:E15"/>
    <mergeCell ref="C16:E16"/>
    <mergeCell ref="B24:G24"/>
    <mergeCell ref="A1:B1"/>
    <mergeCell ref="A2:B2"/>
    <mergeCell ref="A3:B3"/>
    <mergeCell ref="A4:B4"/>
    <mergeCell ref="A6:E6"/>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7" max="6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6"/>
  <cols>
    <col min="1" max="1" width="11.42578125" style="95" customWidth="1"/>
    <col min="3" max="3" width="12.140625" customWidth="1"/>
    <col min="4" max="4" width="11" customWidth="1"/>
    <col min="6" max="6" width="3.42578125" customWidth="1"/>
    <col min="7" max="7" width="6" customWidth="1"/>
    <col min="8" max="8" width="12.5703125" customWidth="1"/>
    <col min="9" max="9" width="8.5703125" customWidth="1"/>
    <col min="10" max="10" width="10.85546875" customWidth="1"/>
    <col min="11" max="11" width="20.42578125" customWidth="1"/>
    <col min="12" max="18" width="20.42578125" style="180" customWidth="1"/>
    <col min="85" max="85" width="11" customWidth="1"/>
    <col min="88" max="88" width="10.140625" customWidth="1"/>
    <col min="92" max="97" width="17.85546875" customWidth="1"/>
    <col min="98" max="98" width="19" customWidth="1"/>
    <col min="99" max="99" width="19.140625" customWidth="1"/>
    <col min="100" max="100" width="18.85546875" customWidth="1"/>
    <col min="101" max="101" width="17.42578125" customWidth="1"/>
    <col min="102" max="102" width="16.140625" customWidth="1"/>
    <col min="103" max="107" width="5.85546875" customWidth="1"/>
    <col min="108" max="108" width="17.140625" customWidth="1"/>
  </cols>
  <sheetData>
    <row r="1" spans="1:18" s="6" customFormat="1" ht="15.6">
      <c r="A1" s="3" t="s">
        <v>0</v>
      </c>
      <c r="B1" s="67"/>
      <c r="C1" s="36">
        <f>'Tender Cover Sheet'!C12</f>
        <v>0</v>
      </c>
      <c r="D1" s="3"/>
      <c r="G1" s="32"/>
      <c r="L1" s="32"/>
      <c r="M1" s="10"/>
      <c r="N1" s="34"/>
      <c r="O1" s="7"/>
      <c r="Q1" s="35"/>
      <c r="R1" s="7"/>
    </row>
    <row r="2" spans="1:18" s="6" customFormat="1" ht="15.6">
      <c r="A2" s="3" t="s">
        <v>1</v>
      </c>
      <c r="B2" s="67"/>
      <c r="C2" s="36">
        <f>'Tender Cover Sheet'!C14</f>
        <v>0</v>
      </c>
      <c r="G2" s="32"/>
      <c r="K2" s="8"/>
      <c r="L2" s="33"/>
      <c r="M2" s="11"/>
      <c r="N2" s="34"/>
      <c r="O2" s="7"/>
      <c r="Q2" s="35"/>
      <c r="R2" s="7"/>
    </row>
    <row r="3" spans="1:18" s="6" customFormat="1" ht="15.6">
      <c r="A3" s="3" t="s">
        <v>2</v>
      </c>
      <c r="B3" s="67"/>
      <c r="C3" s="82">
        <f>'Tender Cover Sheet'!C16</f>
        <v>0</v>
      </c>
      <c r="G3" s="32"/>
      <c r="K3" s="8"/>
      <c r="L3" s="33"/>
      <c r="M3" s="11"/>
      <c r="N3" s="34"/>
      <c r="O3" s="7"/>
      <c r="Q3" s="35"/>
      <c r="R3" s="7"/>
    </row>
    <row r="4" spans="1:18" s="6" customFormat="1" ht="15.6">
      <c r="A4" s="3" t="s">
        <v>40</v>
      </c>
      <c r="B4" s="67"/>
      <c r="C4" s="82" t="str">
        <f>'Tender Cover Sheet'!C18</f>
        <v>Main Offer Only</v>
      </c>
      <c r="G4" s="32"/>
      <c r="K4" s="8"/>
      <c r="L4" s="33"/>
      <c r="M4" s="11"/>
      <c r="N4" s="34"/>
      <c r="O4" s="7"/>
      <c r="Q4" s="35"/>
      <c r="R4" s="7"/>
    </row>
    <row r="5" spans="1:18" s="6" customFormat="1" ht="15.6">
      <c r="A5" s="183"/>
      <c r="B5" s="57"/>
      <c r="C5" s="3"/>
      <c r="D5" s="3"/>
      <c r="E5" s="3"/>
      <c r="F5" s="9"/>
      <c r="G5" s="58"/>
      <c r="H5" s="9"/>
      <c r="I5" s="9"/>
      <c r="J5" s="7"/>
      <c r="K5" s="7"/>
      <c r="L5" s="154"/>
      <c r="M5" s="154"/>
      <c r="N5" s="154"/>
      <c r="O5" s="154"/>
      <c r="P5" s="155"/>
      <c r="Q5" s="156"/>
      <c r="R5" s="157"/>
    </row>
    <row r="6" spans="1:18" s="4" customFormat="1" ht="18">
      <c r="A6" s="184" t="s">
        <v>301</v>
      </c>
      <c r="B6" s="54"/>
      <c r="C6" s="45"/>
      <c r="D6" s="45"/>
      <c r="E6" s="45"/>
      <c r="F6" s="17"/>
      <c r="G6" s="55"/>
      <c r="H6" s="17"/>
      <c r="I6" s="17"/>
      <c r="J6" s="5"/>
      <c r="K6" s="5"/>
      <c r="L6" s="158"/>
      <c r="M6" s="158"/>
      <c r="N6" s="158"/>
      <c r="O6" s="158"/>
      <c r="P6" s="155"/>
      <c r="Q6" s="156"/>
      <c r="R6" s="157"/>
    </row>
    <row r="7" spans="1:18" s="4" customFormat="1" ht="14.1">
      <c r="A7" s="183"/>
      <c r="B7" s="54"/>
      <c r="C7" s="45"/>
      <c r="D7" s="45"/>
      <c r="E7" s="45"/>
      <c r="F7" s="17"/>
      <c r="G7" s="55"/>
      <c r="H7" s="17"/>
      <c r="I7" s="17"/>
      <c r="J7" s="5"/>
      <c r="K7" s="5"/>
      <c r="L7" s="158"/>
      <c r="M7" s="158"/>
      <c r="N7" s="158"/>
      <c r="O7" s="158"/>
      <c r="P7" s="155"/>
      <c r="Q7" s="156"/>
      <c r="R7" s="157"/>
    </row>
    <row r="8" spans="1:18" s="4" customFormat="1" ht="18">
      <c r="A8" s="184" t="s">
        <v>52</v>
      </c>
      <c r="B8" s="54"/>
      <c r="C8" s="45"/>
      <c r="D8" s="45"/>
      <c r="E8" s="45"/>
      <c r="F8" s="17"/>
      <c r="G8" s="55"/>
      <c r="H8" s="17"/>
      <c r="I8" s="17"/>
      <c r="J8" s="5"/>
      <c r="K8" s="5"/>
      <c r="L8" s="158"/>
      <c r="M8" s="158"/>
      <c r="N8" s="158"/>
      <c r="O8" s="158"/>
      <c r="P8" s="155"/>
      <c r="Q8" s="156"/>
      <c r="R8" s="157"/>
    </row>
    <row r="9" spans="1:18" s="4" customFormat="1" ht="42" customHeight="1">
      <c r="A9" s="234">
        <v>1</v>
      </c>
      <c r="B9" s="603" t="s">
        <v>302</v>
      </c>
      <c r="C9" s="603"/>
      <c r="D9" s="603"/>
      <c r="E9" s="603"/>
      <c r="F9" s="603"/>
      <c r="G9" s="603"/>
      <c r="H9" s="603"/>
      <c r="I9" s="17"/>
      <c r="J9" s="5"/>
      <c r="K9" s="5"/>
      <c r="L9" s="158"/>
      <c r="M9" s="158"/>
      <c r="N9" s="158"/>
      <c r="O9" s="158"/>
      <c r="P9" s="155"/>
      <c r="Q9" s="156"/>
      <c r="R9" s="157"/>
    </row>
    <row r="10" spans="1:18" s="4" customFormat="1" ht="18.600000000000001" thickBot="1">
      <c r="A10" s="184"/>
      <c r="B10" s="54"/>
      <c r="C10" s="45"/>
      <c r="D10" s="45"/>
      <c r="E10" s="45"/>
      <c r="F10" s="17"/>
      <c r="G10" s="55"/>
      <c r="H10" s="17"/>
      <c r="I10" s="17"/>
      <c r="J10" s="5"/>
      <c r="K10" s="222"/>
      <c r="L10" s="222"/>
      <c r="M10" s="222"/>
      <c r="N10" s="222"/>
      <c r="O10" s="222"/>
      <c r="P10" s="222"/>
      <c r="Q10" s="222"/>
      <c r="R10" s="222"/>
    </row>
    <row r="11" spans="1:18" s="102" customFormat="1" ht="18.600000000000001" thickBot="1">
      <c r="A11" s="185"/>
      <c r="B11" s="226"/>
      <c r="F11" s="227"/>
      <c r="G11" s="228"/>
      <c r="H11" s="227"/>
      <c r="I11" s="227"/>
      <c r="J11" s="229"/>
      <c r="K11" s="233">
        <v>1</v>
      </c>
      <c r="L11" s="233">
        <v>2</v>
      </c>
      <c r="M11" s="233">
        <v>3</v>
      </c>
      <c r="N11" s="232">
        <v>4</v>
      </c>
      <c r="O11" s="232">
        <v>5</v>
      </c>
      <c r="P11" s="232">
        <v>6</v>
      </c>
      <c r="Q11" s="232">
        <v>7</v>
      </c>
      <c r="R11" s="232">
        <v>8</v>
      </c>
    </row>
    <row r="12" spans="1:18" s="212" customFormat="1" ht="87" customHeight="1" thickBot="1">
      <c r="A12" s="223" t="s">
        <v>174</v>
      </c>
      <c r="B12" s="633" t="s">
        <v>303</v>
      </c>
      <c r="C12" s="634"/>
      <c r="D12" s="634"/>
      <c r="E12" s="634"/>
      <c r="F12" s="634"/>
      <c r="G12" s="634"/>
      <c r="H12" s="635"/>
      <c r="I12" s="224" t="s">
        <v>39</v>
      </c>
      <c r="J12" s="224"/>
      <c r="K12" s="230" t="e">
        <f>#REF!</f>
        <v>#REF!</v>
      </c>
      <c r="L12" s="231" t="e">
        <f>#REF!</f>
        <v>#REF!</v>
      </c>
      <c r="M12" s="231" t="e">
        <f>#REF!</f>
        <v>#REF!</v>
      </c>
      <c r="N12" s="231" t="e">
        <f>#REF!</f>
        <v>#REF!</v>
      </c>
      <c r="O12" s="231" t="e">
        <f>#REF!</f>
        <v>#REF!</v>
      </c>
      <c r="P12" s="231" t="e">
        <f>#REF!</f>
        <v>#REF!</v>
      </c>
      <c r="Q12" s="231" t="e">
        <f>#REF!</f>
        <v>#REF!</v>
      </c>
      <c r="R12" s="231" t="e">
        <f>#REF!</f>
        <v>#REF!</v>
      </c>
    </row>
    <row r="13" spans="1:18" ht="18" customHeight="1">
      <c r="A13" s="186"/>
      <c r="B13" s="637" t="s">
        <v>304</v>
      </c>
      <c r="C13" s="638"/>
      <c r="D13" s="638"/>
      <c r="E13" s="638"/>
      <c r="F13" s="638"/>
      <c r="G13" s="638"/>
      <c r="H13" s="639"/>
      <c r="I13" s="111" t="s">
        <v>39</v>
      </c>
      <c r="J13" s="112"/>
      <c r="K13" s="225"/>
      <c r="L13" s="225"/>
      <c r="M13" s="225"/>
      <c r="N13" s="225"/>
      <c r="O13" s="225"/>
      <c r="P13" s="225"/>
      <c r="Q13" s="225"/>
      <c r="R13" s="225"/>
    </row>
    <row r="14" spans="1:18" ht="18" customHeight="1">
      <c r="A14" s="187"/>
      <c r="B14" s="139" t="s">
        <v>305</v>
      </c>
      <c r="C14" s="113"/>
      <c r="D14" s="113"/>
      <c r="E14" s="113"/>
      <c r="F14" s="113"/>
      <c r="G14" s="113"/>
      <c r="H14" s="114"/>
      <c r="I14" s="115"/>
      <c r="J14" s="103"/>
      <c r="K14" s="190"/>
      <c r="L14" s="190"/>
      <c r="M14" s="190"/>
      <c r="N14" s="190"/>
      <c r="O14" s="190"/>
      <c r="P14" s="190"/>
      <c r="Q14" s="190"/>
      <c r="R14" s="190"/>
    </row>
    <row r="15" spans="1:18" ht="22.5" customHeight="1" thickBot="1">
      <c r="A15" s="188"/>
      <c r="B15" s="116" t="s">
        <v>306</v>
      </c>
      <c r="C15" s="116"/>
      <c r="D15" s="116"/>
      <c r="E15" s="116"/>
      <c r="F15" s="116"/>
      <c r="G15" s="116"/>
      <c r="H15" s="117"/>
      <c r="I15" s="118"/>
      <c r="J15" s="117"/>
      <c r="K15" s="191"/>
      <c r="L15" s="191"/>
      <c r="M15" s="191"/>
      <c r="N15" s="191"/>
      <c r="O15" s="191"/>
      <c r="P15" s="191"/>
      <c r="Q15" s="191"/>
      <c r="R15" s="191"/>
    </row>
    <row r="16" spans="1:18" ht="14.1">
      <c r="A16" s="189"/>
      <c r="B16" s="201" t="s">
        <v>307</v>
      </c>
      <c r="C16" s="201"/>
      <c r="D16" s="201"/>
      <c r="E16" s="137"/>
      <c r="F16" s="137"/>
      <c r="G16" s="137"/>
      <c r="H16" s="137"/>
      <c r="I16" s="206"/>
      <c r="J16" s="203" t="s">
        <v>308</v>
      </c>
      <c r="K16" s="218"/>
      <c r="L16" s="218"/>
      <c r="M16" s="160"/>
      <c r="N16" s="160"/>
      <c r="O16" s="160"/>
      <c r="P16" s="160"/>
      <c r="Q16" s="160"/>
      <c r="R16" s="160"/>
    </row>
    <row r="17" spans="1:18">
      <c r="A17" s="101">
        <v>1</v>
      </c>
      <c r="B17" t="s">
        <v>309</v>
      </c>
      <c r="I17" s="91"/>
      <c r="J17" s="207" t="s">
        <v>308</v>
      </c>
      <c r="K17" s="161">
        <v>1000</v>
      </c>
      <c r="L17" s="161"/>
      <c r="M17" s="161"/>
      <c r="N17" s="161"/>
      <c r="O17" s="161"/>
      <c r="P17" s="161"/>
      <c r="Q17" s="161"/>
      <c r="R17" s="161"/>
    </row>
    <row r="18" spans="1:18">
      <c r="A18" s="101">
        <v>2</v>
      </c>
      <c r="B18" t="s">
        <v>310</v>
      </c>
      <c r="I18" s="91"/>
      <c r="J18" s="207" t="s">
        <v>308</v>
      </c>
      <c r="K18" s="163"/>
      <c r="L18" s="163"/>
      <c r="M18" s="163"/>
      <c r="N18" s="163"/>
      <c r="O18" s="163"/>
      <c r="P18" s="163"/>
      <c r="Q18" s="163"/>
      <c r="R18" s="163"/>
    </row>
    <row r="19" spans="1:18">
      <c r="A19" s="101">
        <v>3</v>
      </c>
      <c r="B19" t="s">
        <v>311</v>
      </c>
      <c r="I19" s="91"/>
      <c r="J19" s="207" t="s">
        <v>308</v>
      </c>
      <c r="K19" s="161"/>
      <c r="L19" s="161"/>
      <c r="M19" s="161"/>
      <c r="N19" s="161"/>
      <c r="O19" s="161"/>
      <c r="P19" s="161"/>
      <c r="Q19" s="161"/>
      <c r="R19" s="161"/>
    </row>
    <row r="20" spans="1:18" ht="12.95" thickBot="1">
      <c r="A20" s="105">
        <v>4</v>
      </c>
      <c r="B20" t="s">
        <v>312</v>
      </c>
      <c r="I20" s="91"/>
      <c r="J20" s="207" t="s">
        <v>308</v>
      </c>
      <c r="K20" s="165"/>
      <c r="L20" s="165"/>
      <c r="M20" s="165"/>
      <c r="N20" s="165"/>
      <c r="O20" s="165"/>
      <c r="P20" s="165"/>
      <c r="Q20" s="165"/>
      <c r="R20" s="165"/>
    </row>
    <row r="21" spans="1:18" ht="12.95" thickBot="1">
      <c r="A21" s="125">
        <v>5</v>
      </c>
      <c r="B21" s="126" t="s">
        <v>313</v>
      </c>
      <c r="C21" s="126"/>
      <c r="D21" s="126"/>
      <c r="E21" s="126"/>
      <c r="F21" s="126"/>
      <c r="G21" s="126"/>
      <c r="H21" s="126" t="s">
        <v>314</v>
      </c>
      <c r="I21" s="127"/>
      <c r="J21" s="208" t="s">
        <v>308</v>
      </c>
      <c r="K21" s="168">
        <f>SUM(K17:K20)</f>
        <v>1000</v>
      </c>
      <c r="L21" s="168">
        <f t="shared" ref="L21:R21" si="0">SUM(L17:L20)</f>
        <v>0</v>
      </c>
      <c r="M21" s="168">
        <f t="shared" si="0"/>
        <v>0</v>
      </c>
      <c r="N21" s="168">
        <f t="shared" si="0"/>
        <v>0</v>
      </c>
      <c r="O21" s="168">
        <f t="shared" si="0"/>
        <v>0</v>
      </c>
      <c r="P21" s="168">
        <f t="shared" si="0"/>
        <v>0</v>
      </c>
      <c r="Q21" s="168">
        <f t="shared" si="0"/>
        <v>0</v>
      </c>
      <c r="R21" s="168">
        <f t="shared" si="0"/>
        <v>0</v>
      </c>
    </row>
    <row r="22" spans="1:18">
      <c r="A22" s="104">
        <v>6</v>
      </c>
      <c r="B22" t="s">
        <v>315</v>
      </c>
      <c r="I22" s="91"/>
      <c r="J22" s="207" t="s">
        <v>308</v>
      </c>
      <c r="K22" s="161"/>
      <c r="L22" s="161"/>
      <c r="M22" s="169"/>
      <c r="N22" s="169"/>
      <c r="O22" s="169"/>
      <c r="P22" s="169"/>
      <c r="Q22" s="169"/>
      <c r="R22" s="169"/>
    </row>
    <row r="23" spans="1:18">
      <c r="A23" s="101">
        <v>7</v>
      </c>
      <c r="B23" t="s">
        <v>316</v>
      </c>
      <c r="I23" s="91"/>
      <c r="J23" s="207" t="s">
        <v>308</v>
      </c>
      <c r="K23" s="163"/>
      <c r="L23" s="163"/>
      <c r="M23" s="161"/>
      <c r="N23" s="161"/>
      <c r="O23" s="161"/>
      <c r="P23" s="161"/>
      <c r="Q23" s="161"/>
      <c r="R23" s="161"/>
    </row>
    <row r="24" spans="1:18">
      <c r="A24" s="101">
        <v>8</v>
      </c>
      <c r="B24" t="s">
        <v>317</v>
      </c>
      <c r="I24" s="91"/>
      <c r="J24" s="207" t="s">
        <v>308</v>
      </c>
      <c r="K24" s="161"/>
      <c r="L24" s="161"/>
      <c r="M24" s="163"/>
      <c r="N24" s="163"/>
      <c r="O24" s="163"/>
      <c r="P24" s="163"/>
      <c r="Q24" s="163"/>
      <c r="R24" s="163"/>
    </row>
    <row r="25" spans="1:18">
      <c r="A25" s="101">
        <v>9</v>
      </c>
      <c r="B25" t="s">
        <v>318</v>
      </c>
      <c r="I25" s="91"/>
      <c r="J25" s="207" t="s">
        <v>308</v>
      </c>
      <c r="K25" s="165"/>
      <c r="L25" s="165"/>
      <c r="M25" s="161"/>
      <c r="N25" s="161"/>
      <c r="O25" s="161"/>
      <c r="P25" s="161"/>
      <c r="Q25" s="161"/>
      <c r="R25" s="161"/>
    </row>
    <row r="26" spans="1:18" ht="12.95" thickBot="1">
      <c r="A26" s="105">
        <v>10</v>
      </c>
      <c r="B26" t="s">
        <v>319</v>
      </c>
      <c r="I26" s="91"/>
      <c r="J26" s="207" t="s">
        <v>308</v>
      </c>
      <c r="K26" s="161"/>
      <c r="L26" s="161"/>
      <c r="M26" s="165"/>
      <c r="N26" s="165"/>
      <c r="O26" s="165"/>
      <c r="P26" s="165"/>
      <c r="Q26" s="165"/>
      <c r="R26" s="165"/>
    </row>
    <row r="27" spans="1:18" ht="12.95" thickBot="1">
      <c r="A27" s="125">
        <v>11</v>
      </c>
      <c r="B27" s="126" t="s">
        <v>320</v>
      </c>
      <c r="C27" s="126"/>
      <c r="D27" s="126"/>
      <c r="E27" s="126"/>
      <c r="F27" s="126"/>
      <c r="G27" s="126"/>
      <c r="H27" s="126" t="s">
        <v>321</v>
      </c>
      <c r="I27" s="127"/>
      <c r="J27" s="208" t="s">
        <v>308</v>
      </c>
      <c r="K27" s="171">
        <f t="shared" ref="K27:R27" si="1">SUM(K22:K26)</f>
        <v>0</v>
      </c>
      <c r="L27" s="171">
        <f t="shared" si="1"/>
        <v>0</v>
      </c>
      <c r="M27" s="171">
        <f t="shared" si="1"/>
        <v>0</v>
      </c>
      <c r="N27" s="171">
        <f t="shared" si="1"/>
        <v>0</v>
      </c>
      <c r="O27" s="171">
        <f t="shared" si="1"/>
        <v>0</v>
      </c>
      <c r="P27" s="171">
        <f t="shared" si="1"/>
        <v>0</v>
      </c>
      <c r="Q27" s="171">
        <f t="shared" si="1"/>
        <v>0</v>
      </c>
      <c r="R27" s="171">
        <f t="shared" si="1"/>
        <v>0</v>
      </c>
    </row>
    <row r="28" spans="1:18">
      <c r="A28" s="104">
        <v>12</v>
      </c>
      <c r="B28" t="s">
        <v>322</v>
      </c>
      <c r="I28" s="91"/>
      <c r="J28" s="207" t="s">
        <v>308</v>
      </c>
      <c r="K28" s="161"/>
      <c r="L28" s="161"/>
      <c r="M28" s="170"/>
      <c r="N28" s="170"/>
      <c r="O28" s="170"/>
      <c r="P28" s="170"/>
      <c r="Q28" s="170"/>
      <c r="R28" s="170"/>
    </row>
    <row r="29" spans="1:18" ht="12.95" thickBot="1">
      <c r="A29" s="105">
        <v>13</v>
      </c>
      <c r="B29" t="s">
        <v>323</v>
      </c>
      <c r="I29" s="91"/>
      <c r="J29" s="207" t="s">
        <v>308</v>
      </c>
      <c r="K29" s="163"/>
      <c r="L29" s="163"/>
      <c r="M29" s="167"/>
      <c r="N29" s="167"/>
      <c r="O29" s="167"/>
      <c r="P29" s="167"/>
      <c r="Q29" s="167"/>
      <c r="R29" s="167"/>
    </row>
    <row r="30" spans="1:18" ht="12.95" thickBot="1">
      <c r="A30" s="125">
        <v>14</v>
      </c>
      <c r="B30" s="126" t="s">
        <v>324</v>
      </c>
      <c r="C30" s="126"/>
      <c r="D30" s="126"/>
      <c r="E30" s="126"/>
      <c r="F30" s="126"/>
      <c r="G30" s="126"/>
      <c r="H30" s="126" t="s">
        <v>325</v>
      </c>
      <c r="I30" s="127"/>
      <c r="J30" s="208" t="s">
        <v>308</v>
      </c>
      <c r="K30" s="168">
        <f t="shared" ref="K30:P30" si="2">SUM(K28:K29)</f>
        <v>0</v>
      </c>
      <c r="L30" s="168">
        <f t="shared" si="2"/>
        <v>0</v>
      </c>
      <c r="M30" s="168">
        <f t="shared" si="2"/>
        <v>0</v>
      </c>
      <c r="N30" s="168">
        <f t="shared" si="2"/>
        <v>0</v>
      </c>
      <c r="O30" s="168">
        <f t="shared" si="2"/>
        <v>0</v>
      </c>
      <c r="P30" s="168">
        <f t="shared" si="2"/>
        <v>0</v>
      </c>
      <c r="Q30" s="168">
        <f>SUM(Q28:Q29)</f>
        <v>0</v>
      </c>
      <c r="R30" s="168">
        <f>SUM(R28:R29)</f>
        <v>0</v>
      </c>
    </row>
    <row r="31" spans="1:18" ht="12.95" thickBot="1">
      <c r="A31" s="128">
        <v>15</v>
      </c>
      <c r="B31" s="129" t="s">
        <v>326</v>
      </c>
      <c r="C31" s="129"/>
      <c r="D31" s="129"/>
      <c r="E31" s="129"/>
      <c r="F31" s="129"/>
      <c r="G31" s="129"/>
      <c r="H31" s="129" t="s">
        <v>327</v>
      </c>
      <c r="I31" s="130"/>
      <c r="J31" s="209" t="s">
        <v>308</v>
      </c>
      <c r="K31" s="173">
        <f t="shared" ref="K31:P31" si="3">K21+K27+K30</f>
        <v>1000</v>
      </c>
      <c r="L31" s="173">
        <f t="shared" si="3"/>
        <v>0</v>
      </c>
      <c r="M31" s="173">
        <f t="shared" si="3"/>
        <v>0</v>
      </c>
      <c r="N31" s="173">
        <f t="shared" si="3"/>
        <v>0</v>
      </c>
      <c r="O31" s="173">
        <f t="shared" si="3"/>
        <v>0</v>
      </c>
      <c r="P31" s="173">
        <f t="shared" si="3"/>
        <v>0</v>
      </c>
      <c r="Q31" s="173">
        <f>Q21+Q27+Q30</f>
        <v>0</v>
      </c>
      <c r="R31" s="173">
        <f>R21+R27+R30</f>
        <v>0</v>
      </c>
    </row>
    <row r="32" spans="1:18" ht="12.95" thickBot="1">
      <c r="A32" s="135"/>
      <c r="B32" s="117"/>
      <c r="C32" s="117"/>
      <c r="D32" s="117"/>
      <c r="E32" s="117"/>
      <c r="F32" s="117"/>
      <c r="G32" s="117"/>
      <c r="H32" s="117"/>
      <c r="I32" s="115"/>
      <c r="J32" s="205"/>
      <c r="K32" s="204"/>
      <c r="L32" s="204"/>
      <c r="M32" s="204"/>
      <c r="N32" s="204"/>
      <c r="O32" s="204"/>
      <c r="P32" s="204"/>
      <c r="Q32" s="204"/>
      <c r="R32" s="204"/>
    </row>
    <row r="33" spans="1:18" ht="14.1">
      <c r="A33" s="136" t="s">
        <v>39</v>
      </c>
      <c r="B33" s="201" t="s">
        <v>328</v>
      </c>
      <c r="C33" s="202"/>
      <c r="D33" s="202"/>
      <c r="E33" s="202"/>
      <c r="F33" s="103"/>
      <c r="G33" s="103"/>
      <c r="H33" s="103"/>
      <c r="I33" s="138"/>
      <c r="J33" s="210"/>
      <c r="K33" s="219"/>
      <c r="L33" s="219"/>
      <c r="M33" s="159"/>
      <c r="N33" s="159"/>
      <c r="O33" s="159"/>
      <c r="P33" s="159"/>
      <c r="Q33" s="159"/>
      <c r="R33" s="159"/>
    </row>
    <row r="34" spans="1:18">
      <c r="A34" s="101">
        <v>16</v>
      </c>
      <c r="B34" t="s">
        <v>329</v>
      </c>
      <c r="I34" s="91"/>
      <c r="J34" s="207"/>
      <c r="K34" s="161"/>
      <c r="L34" s="161"/>
      <c r="M34" s="161"/>
      <c r="N34" s="161"/>
      <c r="O34" s="161"/>
      <c r="P34" s="161"/>
      <c r="Q34" s="161"/>
      <c r="R34" s="161"/>
    </row>
    <row r="35" spans="1:18" ht="12.95" thickBot="1">
      <c r="A35" s="105">
        <v>17</v>
      </c>
      <c r="B35" s="90" t="s">
        <v>330</v>
      </c>
      <c r="I35" s="94"/>
      <c r="J35" s="211"/>
      <c r="K35" s="163"/>
      <c r="L35" s="163"/>
      <c r="M35" s="165"/>
      <c r="N35" s="165"/>
      <c r="O35" s="165"/>
      <c r="P35" s="165"/>
      <c r="Q35" s="165"/>
      <c r="R35" s="165"/>
    </row>
    <row r="36" spans="1:18" ht="12.95" thickBot="1">
      <c r="A36" s="125">
        <v>18</v>
      </c>
      <c r="B36" s="131" t="s">
        <v>331</v>
      </c>
      <c r="C36" s="126"/>
      <c r="D36" s="126"/>
      <c r="E36" s="131"/>
      <c r="F36" s="126"/>
      <c r="G36" s="126"/>
      <c r="H36" s="131" t="s">
        <v>332</v>
      </c>
      <c r="I36" s="127"/>
      <c r="J36" s="208"/>
      <c r="K36" s="171">
        <f t="shared" ref="K36:P36" si="4">SUM(K34:K35)</f>
        <v>0</v>
      </c>
      <c r="L36" s="171">
        <f t="shared" si="4"/>
        <v>0</v>
      </c>
      <c r="M36" s="171">
        <f t="shared" si="4"/>
        <v>0</v>
      </c>
      <c r="N36" s="171">
        <f t="shared" si="4"/>
        <v>0</v>
      </c>
      <c r="O36" s="171">
        <f t="shared" si="4"/>
        <v>0</v>
      </c>
      <c r="P36" s="171">
        <f t="shared" si="4"/>
        <v>0</v>
      </c>
      <c r="Q36" s="171">
        <f>SUM(Q34:Q35)</f>
        <v>0</v>
      </c>
      <c r="R36" s="171">
        <f>SUM(R34:R35)</f>
        <v>0</v>
      </c>
    </row>
    <row r="37" spans="1:18">
      <c r="A37" s="104">
        <v>19</v>
      </c>
      <c r="B37" s="90" t="s">
        <v>333</v>
      </c>
      <c r="I37" s="91"/>
      <c r="J37" s="207"/>
      <c r="K37" s="161"/>
      <c r="L37" s="161"/>
      <c r="M37" s="170"/>
      <c r="N37" s="170"/>
      <c r="O37" s="170"/>
      <c r="P37" s="170"/>
      <c r="Q37" s="170"/>
      <c r="R37" s="170"/>
    </row>
    <row r="38" spans="1:18" ht="12.95" thickBot="1">
      <c r="A38" s="105">
        <v>20</v>
      </c>
      <c r="B38" s="90" t="s">
        <v>334</v>
      </c>
      <c r="I38" s="91"/>
      <c r="J38" s="207"/>
      <c r="K38" s="163"/>
      <c r="L38" s="163"/>
      <c r="M38" s="167"/>
      <c r="N38" s="167"/>
      <c r="O38" s="167"/>
      <c r="P38" s="167"/>
      <c r="Q38" s="167"/>
      <c r="R38" s="167"/>
    </row>
    <row r="39" spans="1:18" ht="12.95" thickBot="1">
      <c r="A39" s="125">
        <v>21</v>
      </c>
      <c r="B39" s="131" t="s">
        <v>335</v>
      </c>
      <c r="C39" s="126"/>
      <c r="D39" s="126"/>
      <c r="E39" s="126"/>
      <c r="F39" s="126"/>
      <c r="G39" s="126"/>
      <c r="H39" s="126" t="s">
        <v>336</v>
      </c>
      <c r="I39" s="127"/>
      <c r="J39" s="208"/>
      <c r="K39" s="171">
        <f t="shared" ref="K39:P39" si="5">SUM(K37:K38)</f>
        <v>0</v>
      </c>
      <c r="L39" s="171">
        <f t="shared" si="5"/>
        <v>0</v>
      </c>
      <c r="M39" s="171">
        <f t="shared" si="5"/>
        <v>0</v>
      </c>
      <c r="N39" s="171">
        <f t="shared" si="5"/>
        <v>0</v>
      </c>
      <c r="O39" s="171">
        <f t="shared" si="5"/>
        <v>0</v>
      </c>
      <c r="P39" s="171">
        <f t="shared" si="5"/>
        <v>0</v>
      </c>
      <c r="Q39" s="171">
        <f>SUM(Q37:Q38)</f>
        <v>0</v>
      </c>
      <c r="R39" s="171">
        <f>SUM(R37:R38)</f>
        <v>0</v>
      </c>
    </row>
    <row r="40" spans="1:18" ht="12.95" thickBot="1">
      <c r="A40" s="128">
        <v>22</v>
      </c>
      <c r="B40" s="132" t="s">
        <v>337</v>
      </c>
      <c r="C40" s="129"/>
      <c r="D40" s="129"/>
      <c r="E40" s="129"/>
      <c r="F40" s="129"/>
      <c r="G40" s="129"/>
      <c r="H40" s="129" t="s">
        <v>338</v>
      </c>
      <c r="I40" s="130"/>
      <c r="J40" s="209"/>
      <c r="K40" s="177">
        <f t="shared" ref="K40:P40" si="6">K36+K39</f>
        <v>0</v>
      </c>
      <c r="L40" s="177">
        <f t="shared" si="6"/>
        <v>0</v>
      </c>
      <c r="M40" s="177">
        <f t="shared" si="6"/>
        <v>0</v>
      </c>
      <c r="N40" s="177">
        <f t="shared" si="6"/>
        <v>0</v>
      </c>
      <c r="O40" s="177">
        <f t="shared" si="6"/>
        <v>0</v>
      </c>
      <c r="P40" s="177">
        <f t="shared" si="6"/>
        <v>0</v>
      </c>
      <c r="Q40" s="177">
        <f>Q36+Q39</f>
        <v>0</v>
      </c>
      <c r="R40" s="177">
        <f>R36+R39</f>
        <v>0</v>
      </c>
    </row>
    <row r="41" spans="1:18">
      <c r="A41" s="120" t="s">
        <v>39</v>
      </c>
      <c r="B41" s="235" t="s">
        <v>339</v>
      </c>
      <c r="C41" s="236"/>
      <c r="D41" s="236"/>
      <c r="E41" s="236"/>
      <c r="F41" s="236"/>
      <c r="G41" s="236"/>
      <c r="H41" s="236"/>
      <c r="I41" s="91"/>
      <c r="J41" s="207"/>
      <c r="K41" s="221"/>
      <c r="L41" s="221"/>
      <c r="M41" s="170"/>
      <c r="N41" s="170"/>
      <c r="O41" s="170"/>
      <c r="P41" s="170"/>
      <c r="Q41" s="170"/>
      <c r="R41" s="170"/>
    </row>
    <row r="42" spans="1:18">
      <c r="A42" s="101">
        <v>23</v>
      </c>
      <c r="B42" s="90" t="s">
        <v>340</v>
      </c>
      <c r="I42" s="91"/>
      <c r="J42" s="207"/>
      <c r="K42" s="161"/>
      <c r="L42" s="161"/>
      <c r="M42" s="161"/>
      <c r="N42" s="161"/>
      <c r="O42" s="161"/>
      <c r="P42" s="161"/>
      <c r="Q42" s="161"/>
      <c r="R42" s="161"/>
    </row>
    <row r="43" spans="1:18" ht="12.95" thickBot="1">
      <c r="A43" s="105">
        <v>24</v>
      </c>
      <c r="B43" s="90" t="s">
        <v>341</v>
      </c>
      <c r="I43" s="91"/>
      <c r="J43" s="207"/>
      <c r="K43" s="163"/>
      <c r="L43" s="163"/>
      <c r="M43" s="165"/>
      <c r="N43" s="165"/>
      <c r="O43" s="165"/>
      <c r="P43" s="165"/>
      <c r="Q43" s="165"/>
      <c r="R43" s="165"/>
    </row>
    <row r="44" spans="1:18" ht="12.95" thickBot="1">
      <c r="A44" s="125">
        <v>25</v>
      </c>
      <c r="B44" s="131" t="s">
        <v>342</v>
      </c>
      <c r="C44" s="126"/>
      <c r="D44" s="126"/>
      <c r="E44" s="126"/>
      <c r="F44" s="126"/>
      <c r="G44" s="126"/>
      <c r="H44" s="126" t="s">
        <v>343</v>
      </c>
      <c r="I44" s="127"/>
      <c r="J44" s="208"/>
      <c r="K44" s="171">
        <f>SUM(K42:K43)</f>
        <v>0</v>
      </c>
      <c r="L44" s="171">
        <f t="shared" ref="L44:R44" si="7">SUM(L42:L43)</f>
        <v>0</v>
      </c>
      <c r="M44" s="171">
        <f t="shared" si="7"/>
        <v>0</v>
      </c>
      <c r="N44" s="171">
        <f t="shared" si="7"/>
        <v>0</v>
      </c>
      <c r="O44" s="171">
        <f t="shared" si="7"/>
        <v>0</v>
      </c>
      <c r="P44" s="171">
        <f t="shared" si="7"/>
        <v>0</v>
      </c>
      <c r="Q44" s="171">
        <f t="shared" si="7"/>
        <v>0</v>
      </c>
      <c r="R44" s="171">
        <f t="shared" si="7"/>
        <v>0</v>
      </c>
    </row>
    <row r="45" spans="1:18">
      <c r="A45" s="104">
        <v>26</v>
      </c>
      <c r="B45" s="90" t="s">
        <v>344</v>
      </c>
      <c r="I45" s="91"/>
      <c r="J45" s="207"/>
      <c r="K45" s="161"/>
      <c r="L45" s="161"/>
      <c r="M45" s="170"/>
      <c r="N45" s="170"/>
      <c r="O45" s="170"/>
      <c r="P45" s="170"/>
      <c r="Q45" s="170"/>
      <c r="R45" s="170"/>
    </row>
    <row r="46" spans="1:18" ht="12.95" thickBot="1">
      <c r="A46" s="105">
        <v>27</v>
      </c>
      <c r="B46" s="90" t="s">
        <v>345</v>
      </c>
      <c r="I46" s="91"/>
      <c r="J46" s="207"/>
      <c r="K46" s="163"/>
      <c r="L46" s="163"/>
      <c r="M46" s="167"/>
      <c r="N46" s="167"/>
      <c r="O46" s="167"/>
      <c r="P46" s="167"/>
      <c r="Q46" s="167"/>
      <c r="R46" s="167"/>
    </row>
    <row r="47" spans="1:18" ht="12.95" thickBot="1">
      <c r="A47" s="106">
        <v>28</v>
      </c>
      <c r="B47" s="131" t="s">
        <v>346</v>
      </c>
      <c r="C47" s="126"/>
      <c r="D47" s="126"/>
      <c r="E47" s="126"/>
      <c r="F47" s="126"/>
      <c r="G47" s="131"/>
      <c r="H47" s="131" t="s">
        <v>347</v>
      </c>
      <c r="I47" s="127"/>
      <c r="J47" s="208"/>
      <c r="K47" s="171">
        <f t="shared" ref="K47:R47" si="8">SUM(K45:K46)</f>
        <v>0</v>
      </c>
      <c r="L47" s="171">
        <f t="shared" si="8"/>
        <v>0</v>
      </c>
      <c r="M47" s="171">
        <f t="shared" si="8"/>
        <v>0</v>
      </c>
      <c r="N47" s="171">
        <f t="shared" si="8"/>
        <v>0</v>
      </c>
      <c r="O47" s="171">
        <f t="shared" si="8"/>
        <v>0</v>
      </c>
      <c r="P47" s="171">
        <f t="shared" si="8"/>
        <v>0</v>
      </c>
      <c r="Q47" s="171">
        <f t="shared" si="8"/>
        <v>0</v>
      </c>
      <c r="R47" s="171">
        <f t="shared" si="8"/>
        <v>0</v>
      </c>
    </row>
    <row r="48" spans="1:18" ht="12.95" thickBot="1">
      <c r="A48" s="119">
        <v>29</v>
      </c>
      <c r="B48" s="133" t="s">
        <v>348</v>
      </c>
      <c r="C48" s="129"/>
      <c r="D48" s="129"/>
      <c r="E48" s="129"/>
      <c r="F48" s="129"/>
      <c r="G48" s="132"/>
      <c r="H48" s="132" t="s">
        <v>349</v>
      </c>
      <c r="I48" s="130"/>
      <c r="J48" s="209"/>
      <c r="K48" s="168" t="s">
        <v>39</v>
      </c>
      <c r="L48" s="177">
        <f t="shared" ref="L48:R48" si="9">L31+L40+L44+L47</f>
        <v>0</v>
      </c>
      <c r="M48" s="177">
        <f t="shared" si="9"/>
        <v>0</v>
      </c>
      <c r="N48" s="177">
        <f t="shared" si="9"/>
        <v>0</v>
      </c>
      <c r="O48" s="177">
        <f t="shared" si="9"/>
        <v>0</v>
      </c>
      <c r="P48" s="177">
        <f t="shared" si="9"/>
        <v>0</v>
      </c>
      <c r="Q48" s="177">
        <f t="shared" si="9"/>
        <v>0</v>
      </c>
      <c r="R48" s="177">
        <f t="shared" si="9"/>
        <v>0</v>
      </c>
    </row>
    <row r="49" spans="1:19" ht="12.95" thickBot="1">
      <c r="A49" s="121">
        <v>30</v>
      </c>
      <c r="B49" s="96" t="s">
        <v>350</v>
      </c>
      <c r="G49" s="90"/>
      <c r="H49" s="90"/>
      <c r="I49" s="91"/>
      <c r="J49" s="207"/>
      <c r="K49" s="163" t="s">
        <v>39</v>
      </c>
      <c r="L49" s="163" t="s">
        <v>39</v>
      </c>
      <c r="M49" s="178"/>
      <c r="N49" s="178"/>
      <c r="O49" s="178"/>
      <c r="P49" s="178"/>
      <c r="Q49" s="178"/>
      <c r="R49" s="178"/>
    </row>
    <row r="50" spans="1:19" ht="12.95" thickBot="1">
      <c r="A50" s="125">
        <v>31</v>
      </c>
      <c r="B50" s="134" t="s">
        <v>351</v>
      </c>
      <c r="C50" s="126"/>
      <c r="D50" s="126"/>
      <c r="E50" s="126"/>
      <c r="F50" s="126"/>
      <c r="G50" s="126"/>
      <c r="H50" s="134" t="s">
        <v>352</v>
      </c>
      <c r="I50" s="127"/>
      <c r="J50" s="208"/>
      <c r="K50" s="171">
        <f t="shared" ref="K50:R50" si="10">SUM(K48:K49)</f>
        <v>0</v>
      </c>
      <c r="L50" s="179">
        <f t="shared" si="10"/>
        <v>0</v>
      </c>
      <c r="M50" s="179">
        <f t="shared" si="10"/>
        <v>0</v>
      </c>
      <c r="N50" s="179">
        <f t="shared" si="10"/>
        <v>0</v>
      </c>
      <c r="O50" s="179">
        <f t="shared" si="10"/>
        <v>0</v>
      </c>
      <c r="P50" s="179">
        <f t="shared" si="10"/>
        <v>0</v>
      </c>
      <c r="Q50" s="179">
        <f t="shared" si="10"/>
        <v>0</v>
      </c>
      <c r="R50" s="179">
        <f t="shared" si="10"/>
        <v>0</v>
      </c>
      <c r="S50" s="685" t="s">
        <v>353</v>
      </c>
    </row>
    <row r="51" spans="1:19">
      <c r="A51" s="124"/>
      <c r="B51" s="96" t="s">
        <v>39</v>
      </c>
      <c r="D51" s="122" t="s">
        <v>39</v>
      </c>
      <c r="E51" s="92"/>
      <c r="F51" s="123" t="s">
        <v>354</v>
      </c>
      <c r="K51" s="180"/>
    </row>
    <row r="52" spans="1:19">
      <c r="A52" s="124"/>
      <c r="K52" s="180"/>
    </row>
    <row r="53" spans="1:19">
      <c r="A53" s="124"/>
      <c r="B53" s="96" t="s">
        <v>39</v>
      </c>
      <c r="K53" s="180"/>
    </row>
    <row r="54" spans="1:19" ht="12.95" thickBot="1">
      <c r="A54" s="124"/>
      <c r="K54" s="180"/>
    </row>
    <row r="55" spans="1:19" s="212" customFormat="1" ht="24.6" customHeight="1" thickBot="1">
      <c r="A55" s="212" t="s">
        <v>39</v>
      </c>
      <c r="B55" s="636" t="s">
        <v>39</v>
      </c>
      <c r="C55" s="636"/>
      <c r="D55" s="636"/>
      <c r="E55" s="636"/>
      <c r="F55" s="636"/>
      <c r="G55" s="636"/>
      <c r="H55" s="636"/>
      <c r="K55" s="233">
        <v>1</v>
      </c>
      <c r="L55" s="233">
        <v>2</v>
      </c>
      <c r="M55" s="233">
        <v>3</v>
      </c>
      <c r="N55" s="232">
        <v>4</v>
      </c>
      <c r="O55" s="232">
        <v>5</v>
      </c>
      <c r="P55" s="232">
        <v>6</v>
      </c>
      <c r="Q55" s="232">
        <v>7</v>
      </c>
      <c r="R55" s="232">
        <v>8</v>
      </c>
    </row>
    <row r="56" spans="1:19" ht="78.75" customHeight="1" thickBot="1">
      <c r="A56" s="145"/>
      <c r="B56" s="109" t="s">
        <v>304</v>
      </c>
      <c r="C56" s="109"/>
      <c r="D56" s="109"/>
      <c r="E56" s="109"/>
      <c r="F56" s="109"/>
      <c r="G56" s="109"/>
      <c r="H56" s="110" t="s">
        <v>39</v>
      </c>
      <c r="I56" s="112" t="s">
        <v>39</v>
      </c>
      <c r="J56" s="112"/>
      <c r="K56" s="230" t="s">
        <v>355</v>
      </c>
      <c r="L56" s="231" t="s">
        <v>356</v>
      </c>
      <c r="M56" s="231" t="s">
        <v>357</v>
      </c>
      <c r="N56" s="231" t="s">
        <v>358</v>
      </c>
      <c r="O56" s="231" t="s">
        <v>359</v>
      </c>
      <c r="P56" s="231" t="s">
        <v>359</v>
      </c>
      <c r="Q56" s="231" t="s">
        <v>360</v>
      </c>
      <c r="R56" s="231" t="s">
        <v>361</v>
      </c>
    </row>
    <row r="57" spans="1:19" ht="15.75" customHeight="1">
      <c r="A57" s="146"/>
      <c r="B57" s="139" t="s">
        <v>305</v>
      </c>
      <c r="C57" s="113"/>
      <c r="D57" s="113"/>
      <c r="E57" s="113"/>
      <c r="F57" s="113"/>
      <c r="G57" s="113"/>
      <c r="H57" s="114"/>
      <c r="I57" s="103"/>
      <c r="J57" s="103"/>
      <c r="K57" s="215"/>
      <c r="L57" s="215"/>
      <c r="M57" s="215"/>
      <c r="N57" s="192"/>
      <c r="O57" s="215"/>
      <c r="P57" s="192"/>
      <c r="Q57" s="213"/>
      <c r="R57" s="192"/>
    </row>
    <row r="58" spans="1:19" ht="15" customHeight="1" thickBot="1">
      <c r="A58" s="141"/>
      <c r="B58" s="116" t="s">
        <v>306</v>
      </c>
      <c r="C58" s="116"/>
      <c r="D58" s="116"/>
      <c r="E58" s="116"/>
      <c r="F58" s="116"/>
      <c r="G58" s="116"/>
      <c r="H58" s="117"/>
      <c r="I58" s="117"/>
      <c r="J58" s="117"/>
      <c r="K58" s="200"/>
      <c r="L58" s="200"/>
      <c r="M58" s="200"/>
      <c r="N58" s="193"/>
      <c r="O58" s="200"/>
      <c r="P58" s="193"/>
      <c r="Q58" s="214"/>
      <c r="R58" s="193"/>
    </row>
    <row r="59" spans="1:19" ht="12.95">
      <c r="A59" s="135"/>
      <c r="B59" s="137" t="s">
        <v>362</v>
      </c>
      <c r="C59" s="103"/>
      <c r="D59" s="103"/>
      <c r="E59" s="103"/>
      <c r="F59" s="103"/>
      <c r="G59" s="103"/>
      <c r="H59" s="103"/>
      <c r="I59" s="142" t="s">
        <v>363</v>
      </c>
      <c r="J59" s="103"/>
      <c r="K59" s="237"/>
      <c r="L59" s="220"/>
      <c r="M59" s="174"/>
      <c r="N59" s="174"/>
      <c r="O59" s="174"/>
      <c r="P59" s="174"/>
      <c r="Q59" s="176"/>
      <c r="R59" s="175"/>
    </row>
    <row r="60" spans="1:19">
      <c r="A60" s="101">
        <v>32</v>
      </c>
      <c r="B60" s="96" t="s">
        <v>364</v>
      </c>
      <c r="E60" s="92" t="s">
        <v>365</v>
      </c>
      <c r="F60" s="92"/>
      <c r="G60" s="92"/>
      <c r="H60" s="92"/>
      <c r="I60" s="108" t="s">
        <v>363</v>
      </c>
      <c r="J60" s="92"/>
      <c r="K60" s="238"/>
      <c r="L60" s="161"/>
      <c r="M60" s="161"/>
      <c r="N60" s="161"/>
      <c r="O60" s="161"/>
      <c r="P60" s="161"/>
      <c r="Q60" s="163"/>
      <c r="R60" s="162"/>
    </row>
    <row r="61" spans="1:19">
      <c r="A61" s="101">
        <v>33</v>
      </c>
      <c r="B61" s="96" t="s">
        <v>366</v>
      </c>
      <c r="E61" s="92" t="s">
        <v>365</v>
      </c>
      <c r="F61" s="92"/>
      <c r="G61" s="92"/>
      <c r="H61" s="92"/>
      <c r="I61" s="108" t="s">
        <v>363</v>
      </c>
      <c r="J61" s="92"/>
      <c r="K61" s="238"/>
      <c r="L61" s="161"/>
      <c r="M61" s="161"/>
      <c r="N61" s="161"/>
      <c r="O61" s="161"/>
      <c r="P61" s="161"/>
      <c r="Q61" s="163"/>
      <c r="R61" s="162"/>
    </row>
    <row r="62" spans="1:19">
      <c r="A62" s="101">
        <v>34</v>
      </c>
      <c r="B62" s="96" t="s">
        <v>367</v>
      </c>
      <c r="E62" s="92" t="s">
        <v>365</v>
      </c>
      <c r="F62" s="92"/>
      <c r="G62" s="92"/>
      <c r="H62" s="92"/>
      <c r="I62" s="108" t="s">
        <v>363</v>
      </c>
      <c r="J62" s="92"/>
      <c r="K62" s="239"/>
      <c r="L62" s="163"/>
      <c r="M62" s="163"/>
      <c r="N62" s="163"/>
      <c r="O62" s="163"/>
      <c r="P62" s="163"/>
      <c r="Q62" s="163"/>
      <c r="R62" s="164"/>
    </row>
    <row r="63" spans="1:19">
      <c r="A63" s="101">
        <v>35</v>
      </c>
      <c r="B63" s="96" t="s">
        <v>368</v>
      </c>
      <c r="E63" s="92" t="s">
        <v>369</v>
      </c>
      <c r="F63" s="92"/>
      <c r="G63" s="92"/>
      <c r="H63" s="92"/>
      <c r="I63" s="108" t="s">
        <v>363</v>
      </c>
      <c r="J63" s="92"/>
      <c r="K63" s="238"/>
      <c r="L63" s="161"/>
      <c r="M63" s="161"/>
      <c r="N63" s="161"/>
      <c r="O63" s="161"/>
      <c r="P63" s="161"/>
      <c r="Q63" s="163"/>
      <c r="R63" s="162"/>
    </row>
    <row r="64" spans="1:19" ht="12.95" thickBot="1">
      <c r="A64" s="105">
        <v>36</v>
      </c>
      <c r="B64" s="96" t="s">
        <v>370</v>
      </c>
      <c r="E64" s="92" t="s">
        <v>371</v>
      </c>
      <c r="F64" s="92"/>
      <c r="G64" s="92"/>
      <c r="H64" s="92"/>
      <c r="I64" s="108" t="s">
        <v>363</v>
      </c>
      <c r="J64" s="92"/>
      <c r="K64" s="240"/>
      <c r="L64" s="165"/>
      <c r="M64" s="165"/>
      <c r="N64" s="165"/>
      <c r="O64" s="165"/>
      <c r="P64" s="165"/>
      <c r="Q64" s="167"/>
      <c r="R64" s="166"/>
    </row>
    <row r="65" spans="1:18" ht="13.5" thickBot="1">
      <c r="A65" s="125">
        <v>37</v>
      </c>
      <c r="B65" s="147" t="s">
        <v>372</v>
      </c>
      <c r="C65" s="126"/>
      <c r="D65" s="126"/>
      <c r="E65" s="126"/>
      <c r="F65" s="126"/>
      <c r="G65" s="126"/>
      <c r="H65" s="134" t="s">
        <v>373</v>
      </c>
      <c r="I65" s="127"/>
      <c r="J65" s="126"/>
      <c r="K65" s="168">
        <f>SUM(K60:K64)</f>
        <v>0</v>
      </c>
      <c r="L65" s="168">
        <f t="shared" ref="L65:R65" si="11">SUM(L60:L64)</f>
        <v>0</v>
      </c>
      <c r="M65" s="168">
        <f t="shared" si="11"/>
        <v>0</v>
      </c>
      <c r="N65" s="168">
        <f t="shared" si="11"/>
        <v>0</v>
      </c>
      <c r="O65" s="168">
        <f t="shared" si="11"/>
        <v>0</v>
      </c>
      <c r="P65" s="168">
        <f t="shared" si="11"/>
        <v>0</v>
      </c>
      <c r="Q65" s="168">
        <f t="shared" si="11"/>
        <v>0</v>
      </c>
      <c r="R65" s="168">
        <f t="shared" si="11"/>
        <v>0</v>
      </c>
    </row>
    <row r="66" spans="1:18" ht="12.95">
      <c r="A66" s="135"/>
      <c r="B66" s="686" t="s">
        <v>374</v>
      </c>
      <c r="C66" s="103"/>
      <c r="D66" s="103"/>
      <c r="E66" s="103"/>
      <c r="F66" s="103"/>
      <c r="G66" s="103"/>
      <c r="H66" s="114"/>
      <c r="I66" s="142" t="s">
        <v>363</v>
      </c>
      <c r="J66" s="103"/>
      <c r="K66" s="220"/>
      <c r="L66" s="220"/>
      <c r="M66" s="174"/>
      <c r="N66" s="174"/>
      <c r="O66" s="174"/>
      <c r="P66" s="174"/>
      <c r="Q66" s="176"/>
      <c r="R66" s="175"/>
    </row>
    <row r="67" spans="1:18">
      <c r="A67" s="101">
        <v>38</v>
      </c>
      <c r="B67" s="96" t="s">
        <v>375</v>
      </c>
      <c r="H67" s="90"/>
      <c r="I67" s="108" t="s">
        <v>363</v>
      </c>
      <c r="K67" s="238"/>
      <c r="L67" s="161"/>
      <c r="M67" s="161"/>
      <c r="N67" s="161"/>
      <c r="O67" s="161"/>
      <c r="P67" s="161"/>
      <c r="Q67" s="163"/>
      <c r="R67" s="162"/>
    </row>
    <row r="68" spans="1:18">
      <c r="A68" s="101">
        <v>39</v>
      </c>
      <c r="B68" s="96" t="s">
        <v>376</v>
      </c>
      <c r="H68" s="90"/>
      <c r="I68" s="108" t="s">
        <v>363</v>
      </c>
      <c r="K68" s="238"/>
      <c r="L68" s="161"/>
      <c r="M68" s="161"/>
      <c r="N68" s="161"/>
      <c r="O68" s="161"/>
      <c r="P68" s="161"/>
      <c r="Q68" s="163"/>
      <c r="R68" s="162"/>
    </row>
    <row r="69" spans="1:18">
      <c r="A69" s="101">
        <v>40</v>
      </c>
      <c r="B69" s="96" t="s">
        <v>377</v>
      </c>
      <c r="H69" s="90"/>
      <c r="I69" s="108" t="s">
        <v>363</v>
      </c>
      <c r="K69" s="239"/>
      <c r="L69" s="163"/>
      <c r="M69" s="163"/>
      <c r="N69" s="163"/>
      <c r="O69" s="163"/>
      <c r="P69" s="163"/>
      <c r="Q69" s="163"/>
      <c r="R69" s="164"/>
    </row>
    <row r="70" spans="1:18">
      <c r="A70" s="101">
        <v>41</v>
      </c>
      <c r="B70" s="96" t="s">
        <v>378</v>
      </c>
      <c r="H70" s="90"/>
      <c r="I70" s="108" t="s">
        <v>363</v>
      </c>
      <c r="K70" s="238"/>
      <c r="L70" s="161"/>
      <c r="M70" s="163"/>
      <c r="N70" s="163"/>
      <c r="O70" s="163"/>
      <c r="P70" s="163"/>
      <c r="Q70" s="163"/>
      <c r="R70" s="164"/>
    </row>
    <row r="71" spans="1:18" ht="12.95" thickBot="1">
      <c r="A71" s="105">
        <v>42</v>
      </c>
      <c r="B71" s="97" t="s">
        <v>379</v>
      </c>
      <c r="H71" s="90"/>
      <c r="I71" s="108" t="s">
        <v>363</v>
      </c>
      <c r="K71" s="240"/>
      <c r="L71" s="165"/>
      <c r="M71" s="167"/>
      <c r="N71" s="167"/>
      <c r="O71" s="167"/>
      <c r="P71" s="167"/>
      <c r="Q71" s="167"/>
      <c r="R71" s="172"/>
    </row>
    <row r="72" spans="1:18" ht="13.5" thickBot="1">
      <c r="A72" s="125">
        <v>43</v>
      </c>
      <c r="B72" s="144" t="s">
        <v>380</v>
      </c>
      <c r="C72" s="143"/>
      <c r="D72" s="127"/>
      <c r="E72" s="126"/>
      <c r="F72" s="126"/>
      <c r="G72" s="126"/>
      <c r="H72" s="148" t="s">
        <v>381</v>
      </c>
      <c r="I72" s="127"/>
      <c r="J72" s="126"/>
      <c r="K72" s="171">
        <f t="shared" ref="K72:R72" si="12">SUM(K67:K71)</f>
        <v>0</v>
      </c>
      <c r="L72" s="171">
        <f t="shared" si="12"/>
        <v>0</v>
      </c>
      <c r="M72" s="171">
        <f t="shared" si="12"/>
        <v>0</v>
      </c>
      <c r="N72" s="171">
        <f t="shared" si="12"/>
        <v>0</v>
      </c>
      <c r="O72" s="171">
        <f t="shared" si="12"/>
        <v>0</v>
      </c>
      <c r="P72" s="171">
        <f t="shared" si="12"/>
        <v>0</v>
      </c>
      <c r="Q72" s="171">
        <f t="shared" si="12"/>
        <v>0</v>
      </c>
      <c r="R72" s="171">
        <f t="shared" si="12"/>
        <v>0</v>
      </c>
    </row>
    <row r="73" spans="1:18" ht="12.95">
      <c r="A73" s="135"/>
      <c r="B73" s="687" t="s">
        <v>382</v>
      </c>
      <c r="C73" s="103"/>
      <c r="D73" s="103"/>
      <c r="E73" s="103"/>
      <c r="F73" s="103"/>
      <c r="G73" s="103"/>
      <c r="H73" s="103"/>
      <c r="I73" s="142" t="s">
        <v>363</v>
      </c>
      <c r="J73" s="103"/>
      <c r="K73" s="221"/>
      <c r="L73" s="221"/>
      <c r="M73" s="176"/>
      <c r="N73" s="176"/>
      <c r="O73" s="176"/>
      <c r="P73" s="176"/>
      <c r="Q73" s="176"/>
      <c r="R73" s="181"/>
    </row>
    <row r="74" spans="1:18">
      <c r="A74" s="101">
        <v>44</v>
      </c>
      <c r="B74" s="96" t="s">
        <v>383</v>
      </c>
      <c r="E74" s="92"/>
      <c r="F74" s="92"/>
      <c r="G74" s="92"/>
      <c r="H74" s="92"/>
      <c r="I74" s="108" t="s">
        <v>363</v>
      </c>
      <c r="J74" s="92"/>
      <c r="K74" s="238"/>
      <c r="L74" s="161"/>
      <c r="M74" s="163"/>
      <c r="N74" s="163"/>
      <c r="O74" s="163"/>
      <c r="P74" s="163"/>
      <c r="Q74" s="163"/>
      <c r="R74" s="164"/>
    </row>
    <row r="75" spans="1:18">
      <c r="A75" s="101">
        <v>45</v>
      </c>
      <c r="B75" s="96" t="s">
        <v>384</v>
      </c>
      <c r="E75" s="92"/>
      <c r="F75" s="92"/>
      <c r="G75" s="92"/>
      <c r="H75" s="92"/>
      <c r="I75" s="108" t="s">
        <v>363</v>
      </c>
      <c r="J75" s="92"/>
      <c r="K75" s="238"/>
      <c r="L75" s="161"/>
      <c r="M75" s="163"/>
      <c r="N75" s="163"/>
      <c r="O75" s="163"/>
      <c r="P75" s="163"/>
      <c r="Q75" s="163"/>
      <c r="R75" s="164"/>
    </row>
    <row r="76" spans="1:18">
      <c r="A76" s="101">
        <v>46</v>
      </c>
      <c r="B76" s="96" t="s">
        <v>385</v>
      </c>
      <c r="E76" s="92"/>
      <c r="F76" s="92"/>
      <c r="G76" s="92"/>
      <c r="H76" s="92"/>
      <c r="I76" s="108" t="s">
        <v>363</v>
      </c>
      <c r="J76" s="92"/>
      <c r="K76" s="239"/>
      <c r="L76" s="163"/>
      <c r="M76" s="163"/>
      <c r="N76" s="163"/>
      <c r="O76" s="163"/>
      <c r="P76" s="163"/>
      <c r="Q76" s="163"/>
      <c r="R76" s="164"/>
    </row>
    <row r="77" spans="1:18">
      <c r="A77" s="101">
        <v>47</v>
      </c>
      <c r="B77" s="96" t="s">
        <v>386</v>
      </c>
      <c r="E77" s="92"/>
      <c r="F77" s="92"/>
      <c r="G77" s="92"/>
      <c r="H77" s="92"/>
      <c r="I77" s="108" t="s">
        <v>363</v>
      </c>
      <c r="J77" s="92"/>
      <c r="K77" s="238"/>
      <c r="L77" s="161"/>
      <c r="M77" s="163"/>
      <c r="N77" s="163"/>
      <c r="O77" s="163"/>
      <c r="P77" s="163"/>
      <c r="Q77" s="163"/>
      <c r="R77" s="164"/>
    </row>
    <row r="78" spans="1:18" ht="12.95" thickBot="1">
      <c r="A78" s="105">
        <v>48</v>
      </c>
      <c r="B78" s="96" t="s">
        <v>387</v>
      </c>
      <c r="E78" s="92"/>
      <c r="F78" s="92"/>
      <c r="G78" s="92"/>
      <c r="H78" s="92"/>
      <c r="I78" s="108" t="s">
        <v>363</v>
      </c>
      <c r="J78" s="92"/>
      <c r="K78" s="240"/>
      <c r="L78" s="165"/>
      <c r="M78" s="167"/>
      <c r="N78" s="167"/>
      <c r="O78" s="167"/>
      <c r="P78" s="167"/>
      <c r="Q78" s="167"/>
      <c r="R78" s="172"/>
    </row>
    <row r="79" spans="1:18" ht="13.5" thickBot="1">
      <c r="A79" s="151">
        <v>49</v>
      </c>
      <c r="B79" s="152" t="s">
        <v>388</v>
      </c>
      <c r="C79" s="153"/>
      <c r="D79" s="153"/>
      <c r="E79" s="153"/>
      <c r="F79" s="153"/>
      <c r="G79" s="153"/>
      <c r="H79" s="153"/>
      <c r="I79" s="149" t="s">
        <v>389</v>
      </c>
      <c r="J79" s="150"/>
      <c r="K79" s="182">
        <f t="shared" ref="K79:R79" si="13">SUM(K74:K78)</f>
        <v>0</v>
      </c>
      <c r="L79" s="182">
        <f t="shared" si="13"/>
        <v>0</v>
      </c>
      <c r="M79" s="182">
        <f t="shared" si="13"/>
        <v>0</v>
      </c>
      <c r="N79" s="182">
        <f t="shared" si="13"/>
        <v>0</v>
      </c>
      <c r="O79" s="182">
        <f t="shared" si="13"/>
        <v>0</v>
      </c>
      <c r="P79" s="182">
        <f t="shared" si="13"/>
        <v>0</v>
      </c>
      <c r="Q79" s="182">
        <f t="shared" si="13"/>
        <v>0</v>
      </c>
      <c r="R79" s="182">
        <f t="shared" si="13"/>
        <v>0</v>
      </c>
    </row>
    <row r="80" spans="1:18" ht="13.5" thickBot="1">
      <c r="A80" s="125">
        <v>50</v>
      </c>
      <c r="B80" s="147" t="s">
        <v>390</v>
      </c>
      <c r="C80" s="126"/>
      <c r="D80" s="126"/>
      <c r="E80" s="126"/>
      <c r="F80" s="126"/>
      <c r="G80" s="126"/>
      <c r="H80" s="134" t="s">
        <v>391</v>
      </c>
      <c r="I80" s="107"/>
      <c r="J80" s="93"/>
      <c r="K80" s="171">
        <f t="shared" ref="K80:R80" si="14">K65+K72+K79</f>
        <v>0</v>
      </c>
      <c r="L80" s="171">
        <f t="shared" si="14"/>
        <v>0</v>
      </c>
      <c r="M80" s="171">
        <f t="shared" si="14"/>
        <v>0</v>
      </c>
      <c r="N80" s="171">
        <f t="shared" si="14"/>
        <v>0</v>
      </c>
      <c r="O80" s="171">
        <f t="shared" si="14"/>
        <v>0</v>
      </c>
      <c r="P80" s="171">
        <f t="shared" si="14"/>
        <v>0</v>
      </c>
      <c r="Q80" s="171">
        <f>Q65+Q72+Q79</f>
        <v>0</v>
      </c>
      <c r="R80" s="171">
        <f t="shared" si="14"/>
        <v>0</v>
      </c>
    </row>
    <row r="82" spans="2:9" ht="12.95">
      <c r="B82" s="140"/>
    </row>
    <row r="83" spans="2:9">
      <c r="B83" t="s">
        <v>392</v>
      </c>
      <c r="I83" t="s">
        <v>393</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118E-8459-48D3-9456-28A856712559}">
  <dimension ref="A1:CW115"/>
  <sheetViews>
    <sheetView topLeftCell="A4" zoomScale="70" zoomScaleNormal="70" workbookViewId="0">
      <selection activeCell="E12" sqref="E12"/>
    </sheetView>
  </sheetViews>
  <sheetFormatPr defaultRowHeight="12.6"/>
  <cols>
    <col min="1" max="1" width="10.85546875" customWidth="1"/>
    <col min="2" max="2" width="34.85546875" customWidth="1"/>
    <col min="3" max="3" width="40.85546875" customWidth="1"/>
    <col min="4" max="4" width="30.85546875" customWidth="1"/>
    <col min="5" max="5" width="27.85546875" customWidth="1"/>
    <col min="6" max="6" width="30.85546875" customWidth="1"/>
    <col min="7" max="7" width="40" customWidth="1"/>
    <col min="8" max="8" width="18.85546875" bestFit="1" customWidth="1"/>
  </cols>
  <sheetData>
    <row r="1" spans="1:101" ht="20.100000000000001">
      <c r="A1" s="642" t="s">
        <v>0</v>
      </c>
      <c r="B1" s="643"/>
      <c r="C1" s="403">
        <f>'Tender Cover Sheet'!C12</f>
        <v>0</v>
      </c>
      <c r="D1" s="36"/>
      <c r="E1" s="404"/>
      <c r="F1" s="323"/>
      <c r="G1" s="323"/>
      <c r="H1" s="314"/>
      <c r="I1" s="314"/>
      <c r="J1" s="319"/>
      <c r="K1" s="318"/>
      <c r="L1" s="321"/>
      <c r="M1" s="315"/>
      <c r="N1" s="314"/>
      <c r="O1" s="322"/>
      <c r="P1" s="315"/>
      <c r="Q1" s="317"/>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row>
    <row r="2" spans="1:101" ht="84" customHeight="1">
      <c r="A2" s="642" t="s">
        <v>1</v>
      </c>
      <c r="B2" s="643"/>
      <c r="C2" s="405">
        <f>'Tender Cover Sheet'!C14</f>
        <v>0</v>
      </c>
      <c r="D2" s="324"/>
      <c r="E2" s="323"/>
      <c r="F2" s="323"/>
      <c r="G2" s="323"/>
      <c r="H2" s="314"/>
      <c r="I2" s="316"/>
      <c r="J2" s="320"/>
      <c r="K2" s="11"/>
      <c r="L2" s="321"/>
      <c r="M2" s="315"/>
      <c r="N2" s="314"/>
      <c r="O2" s="322"/>
      <c r="P2" s="315"/>
      <c r="Q2" s="317"/>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c r="CW2" s="314"/>
    </row>
    <row r="3" spans="1:101" ht="20.100000000000001">
      <c r="A3" s="642" t="s">
        <v>2</v>
      </c>
      <c r="B3" s="643"/>
      <c r="C3" s="403">
        <f>'Tender Cover Sheet'!C16</f>
        <v>0</v>
      </c>
      <c r="D3" s="36"/>
      <c r="E3" s="323"/>
      <c r="F3" s="323"/>
      <c r="G3" s="323"/>
      <c r="H3" s="314"/>
      <c r="I3" s="316"/>
      <c r="J3" s="320"/>
      <c r="K3" s="11"/>
      <c r="L3" s="321"/>
      <c r="M3" s="315"/>
      <c r="N3" s="314"/>
      <c r="O3" s="322"/>
      <c r="P3" s="315"/>
      <c r="Q3" s="317"/>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c r="CN3" s="314"/>
      <c r="CO3" s="314"/>
      <c r="CP3" s="314"/>
      <c r="CQ3" s="314"/>
      <c r="CR3" s="314"/>
      <c r="CS3" s="314"/>
      <c r="CT3" s="314"/>
      <c r="CU3" s="314"/>
      <c r="CV3" s="314"/>
      <c r="CW3" s="314"/>
    </row>
    <row r="4" spans="1:101" ht="20.100000000000001">
      <c r="A4" s="642" t="s">
        <v>40</v>
      </c>
      <c r="B4" s="643"/>
      <c r="C4" s="403" t="str">
        <f>'[2]Read Me'!C4</f>
        <v>Main Offer Only</v>
      </c>
      <c r="D4" s="36"/>
      <c r="E4" s="323"/>
      <c r="F4" s="323"/>
      <c r="G4" s="323"/>
      <c r="H4" s="314"/>
      <c r="I4" s="316"/>
      <c r="J4" s="320"/>
      <c r="K4" s="11"/>
      <c r="L4" s="321"/>
      <c r="M4" s="315"/>
      <c r="N4" s="314"/>
      <c r="O4" s="322"/>
      <c r="P4" s="315"/>
      <c r="Q4" s="317"/>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c r="CW4" s="314"/>
    </row>
    <row r="5" spans="1:101" ht="15.6">
      <c r="A5" s="406"/>
      <c r="B5" s="407"/>
      <c r="C5" s="408"/>
      <c r="D5" s="408"/>
      <c r="E5" s="323"/>
      <c r="F5" s="323"/>
      <c r="G5" s="323"/>
      <c r="H5" s="314"/>
      <c r="I5" s="316"/>
      <c r="J5" s="320"/>
      <c r="K5" s="11"/>
      <c r="L5" s="321"/>
      <c r="M5" s="315"/>
      <c r="N5" s="314"/>
      <c r="O5" s="322"/>
      <c r="P5" s="315"/>
      <c r="Q5" s="317"/>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c r="CA5" s="314"/>
      <c r="CB5" s="314"/>
      <c r="CC5" s="314"/>
      <c r="CD5" s="314"/>
      <c r="CE5" s="314"/>
      <c r="CF5" s="314"/>
      <c r="CG5" s="314"/>
      <c r="CH5" s="314"/>
      <c r="CI5" s="314"/>
      <c r="CJ5" s="314"/>
      <c r="CK5" s="314"/>
      <c r="CL5" s="314"/>
      <c r="CM5" s="314"/>
      <c r="CN5" s="314"/>
      <c r="CO5" s="314"/>
      <c r="CP5" s="314"/>
      <c r="CQ5" s="314"/>
      <c r="CR5" s="314"/>
      <c r="CS5" s="314"/>
      <c r="CT5" s="314"/>
      <c r="CU5" s="314"/>
      <c r="CV5" s="314"/>
      <c r="CW5" s="314"/>
    </row>
    <row r="6" spans="1:101" ht="20.100000000000001">
      <c r="A6" s="409" t="s">
        <v>394</v>
      </c>
      <c r="B6" s="410"/>
      <c r="C6" s="411"/>
      <c r="D6" s="411"/>
      <c r="E6" s="412"/>
      <c r="F6" s="412"/>
      <c r="G6" s="413"/>
      <c r="H6" s="414" t="s">
        <v>395</v>
      </c>
      <c r="I6" s="414"/>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5"/>
      <c r="CA6" s="415"/>
      <c r="CB6" s="415"/>
      <c r="CC6" s="415"/>
      <c r="CD6" s="415"/>
      <c r="CE6" s="415"/>
      <c r="CF6" s="415"/>
      <c r="CG6" s="415"/>
      <c r="CH6" s="415"/>
      <c r="CI6" s="415"/>
      <c r="CJ6" s="415"/>
      <c r="CK6" s="415"/>
      <c r="CL6" s="415"/>
      <c r="CM6" s="415"/>
      <c r="CN6" s="415"/>
      <c r="CO6" s="415"/>
      <c r="CP6" s="415"/>
      <c r="CQ6" s="415"/>
      <c r="CR6" s="415"/>
      <c r="CS6" s="415"/>
      <c r="CT6" s="415"/>
      <c r="CU6" s="415"/>
      <c r="CV6" s="415"/>
      <c r="CW6" s="415"/>
    </row>
    <row r="7" spans="1:101" ht="20.45" thickBot="1">
      <c r="A7" s="286"/>
      <c r="B7" s="286"/>
      <c r="C7" s="286"/>
      <c r="D7" s="286"/>
      <c r="E7" s="416"/>
      <c r="F7" s="416"/>
      <c r="G7" s="416"/>
      <c r="H7" s="286"/>
      <c r="I7" s="286"/>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17"/>
      <c r="AK7" s="417"/>
      <c r="AL7" s="417"/>
      <c r="AM7" s="417"/>
      <c r="AN7" s="417"/>
      <c r="AO7" s="417"/>
      <c r="AP7" s="417"/>
      <c r="AQ7" s="417"/>
      <c r="AR7" s="417"/>
      <c r="AS7" s="417"/>
      <c r="AT7" s="417"/>
      <c r="AU7" s="417"/>
      <c r="AV7" s="417"/>
      <c r="AW7" s="417"/>
      <c r="AX7" s="417"/>
      <c r="AY7" s="417"/>
      <c r="AZ7" s="417"/>
      <c r="BA7" s="417"/>
      <c r="BB7" s="417"/>
      <c r="BC7" s="417"/>
      <c r="BD7" s="417"/>
      <c r="BE7" s="417"/>
      <c r="BF7" s="417"/>
      <c r="BG7" s="417"/>
      <c r="BH7" s="417"/>
      <c r="BI7" s="417"/>
      <c r="BJ7" s="417"/>
      <c r="BK7" s="417"/>
      <c r="BL7" s="417"/>
      <c r="BM7" s="417"/>
      <c r="BN7" s="417"/>
      <c r="BO7" s="417"/>
      <c r="BP7" s="417"/>
      <c r="BQ7" s="417"/>
      <c r="BR7" s="417"/>
      <c r="BS7" s="417"/>
      <c r="BT7" s="417"/>
      <c r="BU7" s="417"/>
      <c r="BV7" s="417"/>
      <c r="BW7" s="417"/>
      <c r="BX7" s="417"/>
      <c r="BY7" s="417"/>
      <c r="BZ7" s="417"/>
      <c r="CA7" s="417"/>
      <c r="CB7" s="417"/>
      <c r="CC7" s="417"/>
      <c r="CD7" s="417"/>
      <c r="CE7" s="417"/>
      <c r="CF7" s="417"/>
      <c r="CG7" s="417"/>
      <c r="CH7" s="417"/>
      <c r="CI7" s="417"/>
      <c r="CJ7" s="417"/>
      <c r="CK7" s="417"/>
      <c r="CL7" s="417"/>
      <c r="CM7" s="417"/>
      <c r="CN7" s="417"/>
      <c r="CO7" s="417"/>
      <c r="CP7" s="417"/>
      <c r="CQ7" s="417"/>
      <c r="CR7" s="417"/>
      <c r="CS7" s="417"/>
      <c r="CT7" s="417"/>
      <c r="CU7" s="417"/>
      <c r="CV7" s="417"/>
      <c r="CW7" s="417"/>
    </row>
    <row r="8" spans="1:101" ht="20.45" thickBot="1">
      <c r="A8" s="418"/>
      <c r="B8" s="419"/>
      <c r="C8" s="420"/>
      <c r="D8" s="644" t="s">
        <v>396</v>
      </c>
      <c r="E8" s="645"/>
      <c r="F8" s="646"/>
      <c r="G8" s="421"/>
      <c r="H8" s="422"/>
      <c r="I8" s="422"/>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7"/>
      <c r="AQ8" s="417"/>
      <c r="AR8" s="417"/>
      <c r="AS8" s="417"/>
      <c r="AT8" s="417"/>
      <c r="AU8" s="417"/>
      <c r="AV8" s="417"/>
      <c r="AW8" s="417"/>
      <c r="AX8" s="417"/>
      <c r="AY8" s="417"/>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7"/>
      <c r="CL8" s="417"/>
      <c r="CM8" s="417"/>
      <c r="CN8" s="417"/>
      <c r="CO8" s="417"/>
      <c r="CP8" s="417"/>
      <c r="CQ8" s="417"/>
      <c r="CR8" s="417"/>
      <c r="CS8" s="417"/>
      <c r="CT8" s="417"/>
      <c r="CU8" s="417"/>
      <c r="CV8" s="417"/>
      <c r="CW8" s="417"/>
    </row>
    <row r="9" spans="1:101" ht="40.5" customHeight="1" thickBot="1">
      <c r="A9" s="423" t="s">
        <v>397</v>
      </c>
      <c r="B9" s="423" t="s">
        <v>398</v>
      </c>
      <c r="C9" s="423" t="s">
        <v>399</v>
      </c>
      <c r="D9" s="423" t="s">
        <v>400</v>
      </c>
      <c r="E9" s="423" t="s">
        <v>401</v>
      </c>
      <c r="F9" s="424" t="s">
        <v>402</v>
      </c>
      <c r="G9" s="425"/>
      <c r="H9" s="425"/>
      <c r="I9" s="286"/>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7"/>
      <c r="AQ9" s="417"/>
      <c r="AR9" s="417"/>
      <c r="AS9" s="417"/>
      <c r="AT9" s="417"/>
      <c r="AU9" s="417"/>
      <c r="AV9" s="417"/>
      <c r="AW9" s="417"/>
      <c r="AX9" s="417"/>
      <c r="AY9" s="417"/>
      <c r="AZ9" s="417"/>
      <c r="BA9" s="417"/>
      <c r="BB9" s="417"/>
      <c r="BC9" s="417"/>
      <c r="BD9" s="417"/>
      <c r="BE9" s="417"/>
      <c r="BF9" s="417"/>
      <c r="BG9" s="417"/>
      <c r="BH9" s="417"/>
      <c r="BI9" s="417"/>
      <c r="BJ9" s="417"/>
      <c r="BK9" s="417"/>
      <c r="BL9" s="417"/>
      <c r="BM9" s="417"/>
      <c r="BN9" s="417"/>
      <c r="BO9" s="417"/>
      <c r="BP9" s="417"/>
      <c r="BQ9" s="417"/>
      <c r="BR9" s="417"/>
      <c r="BS9" s="417"/>
      <c r="BT9" s="417"/>
      <c r="BU9" s="417"/>
      <c r="BV9" s="417"/>
      <c r="BW9" s="417"/>
      <c r="BX9" s="417"/>
      <c r="BY9" s="417"/>
      <c r="BZ9" s="417"/>
      <c r="CA9" s="417"/>
      <c r="CB9" s="417"/>
      <c r="CC9" s="417"/>
      <c r="CD9" s="417"/>
      <c r="CE9" s="417"/>
      <c r="CF9" s="417"/>
      <c r="CG9" s="417"/>
      <c r="CH9" s="417"/>
      <c r="CI9" s="417"/>
      <c r="CJ9" s="417"/>
      <c r="CK9" s="417"/>
      <c r="CL9" s="417"/>
      <c r="CM9" s="417"/>
      <c r="CN9" s="417"/>
      <c r="CO9" s="417"/>
      <c r="CP9" s="417"/>
      <c r="CQ9" s="417"/>
      <c r="CR9" s="417"/>
      <c r="CS9" s="417"/>
      <c r="CT9" s="417"/>
      <c r="CU9" s="417"/>
      <c r="CV9" s="417"/>
    </row>
    <row r="10" spans="1:101" ht="33" customHeight="1">
      <c r="A10" s="426">
        <v>1</v>
      </c>
      <c r="B10" s="427" t="s">
        <v>403</v>
      </c>
      <c r="C10" s="428">
        <f>'5.1.1 Price Table 1-6 Equipment'!N350</f>
        <v>0</v>
      </c>
      <c r="D10" s="428">
        <f>'5.1.1 Price Table 1-6 Equipment'!O350</f>
        <v>0</v>
      </c>
      <c r="E10" s="428">
        <f>'5.1.1 Price Table 1-6 Equipment'!J350</f>
        <v>0</v>
      </c>
      <c r="F10" s="428">
        <f>'5.1.1 Price Table 1-6 Equipment'!P350</f>
        <v>0</v>
      </c>
      <c r="G10" s="422"/>
      <c r="H10" s="422"/>
      <c r="I10" s="286"/>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c r="BN10" s="417"/>
      <c r="BO10" s="417"/>
      <c r="BP10" s="417"/>
      <c r="BQ10" s="417"/>
      <c r="BR10" s="417"/>
      <c r="BS10" s="417"/>
      <c r="BT10" s="417"/>
      <c r="BU10" s="417"/>
      <c r="BV10" s="417"/>
      <c r="BW10" s="417"/>
      <c r="BX10" s="417"/>
      <c r="BY10" s="417"/>
      <c r="BZ10" s="417"/>
      <c r="CA10" s="417"/>
      <c r="CB10" s="417"/>
      <c r="CC10" s="417"/>
      <c r="CD10" s="417"/>
      <c r="CE10" s="417"/>
      <c r="CF10" s="417"/>
      <c r="CG10" s="417"/>
      <c r="CH10" s="417"/>
      <c r="CI10" s="417"/>
      <c r="CJ10" s="417"/>
      <c r="CK10" s="417"/>
      <c r="CL10" s="417"/>
      <c r="CM10" s="417"/>
      <c r="CN10" s="417"/>
      <c r="CO10" s="417"/>
      <c r="CP10" s="417"/>
      <c r="CQ10" s="417"/>
      <c r="CR10" s="417"/>
      <c r="CS10" s="417"/>
      <c r="CT10" s="417"/>
      <c r="CU10" s="417"/>
      <c r="CV10" s="417"/>
    </row>
    <row r="11" spans="1:101" ht="20.100000000000001" customHeight="1">
      <c r="A11" s="426">
        <v>2</v>
      </c>
      <c r="B11" s="427" t="s">
        <v>404</v>
      </c>
      <c r="C11" s="429">
        <f>'5.1.1Table 7 Design'!J24</f>
        <v>0</v>
      </c>
      <c r="D11" s="430">
        <f>'5.1.1Table 7 Design'!K24</f>
        <v>0</v>
      </c>
      <c r="E11" s="430">
        <f>'5.1.1Table 7 Design'!F24</f>
        <v>0</v>
      </c>
      <c r="F11" s="429">
        <f>'5.1.1Table 7 Design'!L24</f>
        <v>0</v>
      </c>
      <c r="G11" s="422"/>
      <c r="H11" s="422"/>
      <c r="I11" s="286"/>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7"/>
      <c r="BI11" s="417"/>
      <c r="BJ11" s="417"/>
      <c r="BK11" s="417"/>
      <c r="BL11" s="417"/>
      <c r="BM11" s="417"/>
      <c r="BN11" s="417"/>
      <c r="BO11" s="417"/>
      <c r="BP11" s="417"/>
      <c r="BQ11" s="417"/>
      <c r="BR11" s="417"/>
      <c r="BS11" s="417"/>
      <c r="BT11" s="417"/>
      <c r="BU11" s="417"/>
      <c r="BV11" s="417"/>
      <c r="BW11" s="417"/>
      <c r="BX11" s="417"/>
      <c r="BY11" s="417"/>
      <c r="BZ11" s="417"/>
      <c r="CA11" s="417"/>
      <c r="CB11" s="417"/>
      <c r="CC11" s="417"/>
      <c r="CD11" s="417"/>
      <c r="CE11" s="417"/>
      <c r="CF11" s="417"/>
      <c r="CG11" s="417"/>
      <c r="CH11" s="417"/>
      <c r="CI11" s="417"/>
      <c r="CJ11" s="417"/>
      <c r="CK11" s="417"/>
      <c r="CL11" s="417"/>
      <c r="CM11" s="417"/>
      <c r="CN11" s="417"/>
      <c r="CO11" s="417"/>
      <c r="CP11" s="417"/>
      <c r="CQ11" s="417"/>
      <c r="CR11" s="417"/>
      <c r="CS11" s="417"/>
      <c r="CT11" s="417"/>
      <c r="CU11" s="417"/>
      <c r="CV11" s="417"/>
    </row>
    <row r="12" spans="1:101" ht="20.100000000000001" customHeight="1" thickBot="1">
      <c r="A12" s="426">
        <v>3</v>
      </c>
      <c r="B12" s="431" t="s">
        <v>405</v>
      </c>
      <c r="C12" s="430">
        <f>'5.1.1 Table 8 Install&amp;Comm'!J21</f>
        <v>0</v>
      </c>
      <c r="D12" s="432">
        <f>'5.1.1 Table 8 Install&amp;Comm'!K21</f>
        <v>0</v>
      </c>
      <c r="E12" s="432">
        <f>'5.1.1 Table 8 Install&amp;Comm'!F21</f>
        <v>0</v>
      </c>
      <c r="F12" s="433">
        <f>'5.1.1 Table 8 Install&amp;Comm'!L21</f>
        <v>0</v>
      </c>
      <c r="G12" s="422"/>
      <c r="H12" s="422"/>
      <c r="I12" s="286"/>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c r="BE12" s="417"/>
      <c r="BF12" s="417"/>
      <c r="BG12" s="417"/>
      <c r="BH12" s="417"/>
      <c r="BI12" s="417"/>
      <c r="BJ12" s="417"/>
      <c r="BK12" s="417"/>
      <c r="BL12" s="417"/>
      <c r="BM12" s="417"/>
      <c r="BN12" s="417"/>
      <c r="BO12" s="417"/>
      <c r="BP12" s="417"/>
      <c r="BQ12" s="417"/>
      <c r="BR12" s="417"/>
      <c r="BS12" s="417"/>
      <c r="BT12" s="417"/>
      <c r="BU12" s="417"/>
      <c r="BV12" s="417"/>
      <c r="BW12" s="417"/>
      <c r="BX12" s="417"/>
      <c r="BY12" s="417"/>
      <c r="BZ12" s="417"/>
      <c r="CA12" s="417"/>
      <c r="CB12" s="417"/>
      <c r="CC12" s="417"/>
      <c r="CD12" s="417"/>
      <c r="CE12" s="417"/>
      <c r="CF12" s="417"/>
      <c r="CG12" s="417"/>
      <c r="CH12" s="417"/>
      <c r="CI12" s="417"/>
      <c r="CJ12" s="417"/>
      <c r="CK12" s="417"/>
      <c r="CL12" s="417"/>
      <c r="CM12" s="417"/>
      <c r="CN12" s="417"/>
      <c r="CO12" s="417"/>
      <c r="CP12" s="417"/>
      <c r="CQ12" s="417"/>
      <c r="CR12" s="417"/>
      <c r="CS12" s="417"/>
      <c r="CT12" s="417"/>
      <c r="CU12" s="417"/>
      <c r="CV12" s="417"/>
    </row>
    <row r="13" spans="1:101" ht="41.1" customHeight="1" thickBot="1">
      <c r="A13" s="434"/>
      <c r="B13" s="435" t="s">
        <v>406</v>
      </c>
      <c r="C13" s="436">
        <f>SUM(C10:C12)</f>
        <v>0</v>
      </c>
      <c r="D13" s="436">
        <f>SUM(D10:D12)</f>
        <v>0</v>
      </c>
      <c r="E13" s="436">
        <f>SUM(E10:E12)</f>
        <v>0</v>
      </c>
      <c r="F13" s="436">
        <f>SUM(F10:F12)</f>
        <v>0</v>
      </c>
      <c r="G13" s="647" t="s">
        <v>157</v>
      </c>
      <c r="H13" s="648"/>
      <c r="I13" s="648"/>
    </row>
    <row r="14" spans="1:101" ht="42.6" customHeight="1" thickBot="1">
      <c r="A14" s="434"/>
      <c r="B14" s="435" t="s">
        <v>407</v>
      </c>
      <c r="C14" s="437">
        <f>C13*15%</f>
        <v>0</v>
      </c>
      <c r="D14" s="437">
        <f>D13*15%</f>
        <v>0</v>
      </c>
      <c r="E14" s="437">
        <f>E13*15%</f>
        <v>0</v>
      </c>
      <c r="F14" s="438">
        <f>F13*15%</f>
        <v>0</v>
      </c>
      <c r="G14" s="439" t="s">
        <v>39</v>
      </c>
      <c r="H14" s="440"/>
      <c r="I14" s="420"/>
    </row>
    <row r="15" spans="1:101" ht="39.950000000000003" customHeight="1" thickBot="1">
      <c r="A15" s="434"/>
      <c r="B15" s="435" t="s">
        <v>408</v>
      </c>
      <c r="C15" s="441">
        <f>C13+C14</f>
        <v>0</v>
      </c>
      <c r="D15" s="441">
        <f>D13+D14</f>
        <v>0</v>
      </c>
      <c r="E15" s="441">
        <f>E13+E14</f>
        <v>0</v>
      </c>
      <c r="F15" s="441">
        <f>F13+F14</f>
        <v>0</v>
      </c>
      <c r="G15" s="640" t="s">
        <v>158</v>
      </c>
      <c r="H15" s="641"/>
      <c r="I15" s="641"/>
    </row>
    <row r="16" spans="1:101">
      <c r="A16" s="417"/>
      <c r="B16" s="417"/>
      <c r="C16" s="442"/>
      <c r="D16" s="417"/>
      <c r="E16" s="417"/>
      <c r="F16" s="417"/>
      <c r="G16" s="443"/>
      <c r="H16" s="417"/>
      <c r="I16" s="417"/>
    </row>
    <row r="17" spans="1:9" ht="12.95">
      <c r="A17" s="417"/>
      <c r="B17" s="417"/>
      <c r="C17" s="417"/>
      <c r="D17" s="417"/>
      <c r="E17" s="444"/>
      <c r="F17" s="444"/>
      <c r="G17" s="443"/>
      <c r="H17" s="417"/>
      <c r="I17" s="417"/>
    </row>
    <row r="18" spans="1:9" ht="18">
      <c r="A18" s="445"/>
      <c r="B18" s="446"/>
      <c r="C18" s="447"/>
      <c r="D18" s="447"/>
      <c r="E18" s="417"/>
      <c r="F18" s="417"/>
      <c r="G18" s="417"/>
      <c r="H18" s="447"/>
      <c r="I18" s="447"/>
    </row>
    <row r="19" spans="1:9">
      <c r="A19" s="417"/>
      <c r="B19" s="417"/>
      <c r="C19" s="417"/>
      <c r="D19" s="417"/>
      <c r="E19" s="443"/>
      <c r="F19" s="443"/>
      <c r="G19" s="443"/>
    </row>
    <row r="20" spans="1:9">
      <c r="A20" s="417"/>
      <c r="B20" s="417"/>
      <c r="C20" s="417"/>
      <c r="D20" s="417"/>
      <c r="E20" s="443"/>
      <c r="F20" s="443"/>
      <c r="G20" s="443"/>
    </row>
    <row r="21" spans="1:9">
      <c r="A21" s="417"/>
      <c r="B21" s="417"/>
      <c r="C21" s="417"/>
      <c r="D21" s="417"/>
      <c r="E21" s="443"/>
      <c r="F21" s="443"/>
      <c r="G21" s="443"/>
    </row>
    <row r="22" spans="1:9">
      <c r="A22" s="417"/>
      <c r="B22" s="417"/>
      <c r="C22" s="417"/>
      <c r="D22" s="417"/>
      <c r="E22" s="443"/>
      <c r="F22" s="443"/>
      <c r="G22" s="443"/>
    </row>
    <row r="23" spans="1:9">
      <c r="A23" s="417"/>
      <c r="B23" s="417"/>
      <c r="C23" s="417"/>
      <c r="D23" s="417"/>
      <c r="E23" s="443"/>
      <c r="F23" s="443"/>
      <c r="G23" s="443"/>
    </row>
    <row r="24" spans="1:9">
      <c r="A24" s="417"/>
      <c r="B24" s="417"/>
      <c r="C24" s="417"/>
      <c r="D24" s="417"/>
      <c r="E24" s="443"/>
      <c r="F24" s="443"/>
      <c r="G24" s="443"/>
    </row>
    <row r="25" spans="1:9">
      <c r="A25" s="417"/>
      <c r="B25" s="417"/>
      <c r="C25" s="417"/>
      <c r="D25" s="417"/>
      <c r="E25" s="443"/>
      <c r="F25" s="443"/>
      <c r="G25" s="443"/>
    </row>
    <row r="26" spans="1:9">
      <c r="A26" s="417"/>
      <c r="B26" s="417"/>
      <c r="C26" s="417"/>
      <c r="D26" s="417"/>
      <c r="E26" s="443"/>
      <c r="F26" s="443"/>
      <c r="G26" s="443"/>
    </row>
    <row r="27" spans="1:9">
      <c r="A27" s="417"/>
      <c r="B27" s="417"/>
      <c r="C27" s="417"/>
      <c r="D27" s="417"/>
      <c r="E27" s="443"/>
      <c r="F27" s="443"/>
      <c r="G27" s="443"/>
    </row>
    <row r="28" spans="1:9">
      <c r="A28" s="417"/>
      <c r="B28" s="417"/>
      <c r="C28" s="417"/>
      <c r="D28" s="417"/>
      <c r="E28" s="443"/>
      <c r="F28" s="443"/>
      <c r="G28" s="443"/>
    </row>
    <row r="29" spans="1:9">
      <c r="A29" s="417"/>
      <c r="B29" s="417"/>
      <c r="C29" s="417"/>
      <c r="D29" s="417"/>
      <c r="E29" s="443"/>
      <c r="F29" s="443"/>
      <c r="G29" s="443"/>
    </row>
    <row r="30" spans="1:9">
      <c r="A30" s="417"/>
      <c r="B30" s="417"/>
      <c r="C30" s="417"/>
      <c r="D30" s="417"/>
      <c r="E30" s="443"/>
      <c r="F30" s="443"/>
      <c r="G30" s="443"/>
    </row>
    <row r="31" spans="1:9">
      <c r="A31" s="417"/>
      <c r="B31" s="417"/>
      <c r="C31" s="417"/>
      <c r="D31" s="417"/>
      <c r="E31" s="443"/>
      <c r="F31" s="443"/>
      <c r="G31" s="443"/>
    </row>
    <row r="32" spans="1:9">
      <c r="E32" s="443"/>
      <c r="F32" s="443"/>
      <c r="G32" s="443"/>
    </row>
    <row r="33" spans="5:7">
      <c r="E33" s="443"/>
      <c r="F33" s="443"/>
      <c r="G33" s="443"/>
    </row>
    <row r="34" spans="5:7">
      <c r="E34" s="443"/>
      <c r="F34" s="443"/>
      <c r="G34" s="443"/>
    </row>
    <row r="35" spans="5:7">
      <c r="E35" s="443"/>
      <c r="F35" s="443"/>
      <c r="G35" s="443"/>
    </row>
    <row r="36" spans="5:7">
      <c r="E36" s="443"/>
      <c r="F36" s="443"/>
      <c r="G36" s="443"/>
    </row>
    <row r="37" spans="5:7">
      <c r="E37" s="443"/>
      <c r="F37" s="443"/>
      <c r="G37" s="443"/>
    </row>
    <row r="38" spans="5:7">
      <c r="E38" s="443"/>
      <c r="F38" s="443"/>
      <c r="G38" s="443"/>
    </row>
    <row r="39" spans="5:7">
      <c r="E39" s="443"/>
      <c r="F39" s="443"/>
      <c r="G39" s="443"/>
    </row>
    <row r="40" spans="5:7">
      <c r="E40" s="443"/>
      <c r="F40" s="443"/>
      <c r="G40" s="443"/>
    </row>
    <row r="41" spans="5:7">
      <c r="E41" s="443"/>
      <c r="F41" s="443"/>
      <c r="G41" s="443"/>
    </row>
    <row r="42" spans="5:7">
      <c r="E42" s="443"/>
      <c r="F42" s="443"/>
      <c r="G42" s="443"/>
    </row>
    <row r="43" spans="5:7">
      <c r="E43" s="443"/>
      <c r="F43" s="443"/>
      <c r="G43" s="443"/>
    </row>
    <row r="44" spans="5:7">
      <c r="E44" s="443"/>
      <c r="F44" s="443"/>
      <c r="G44" s="443"/>
    </row>
    <row r="45" spans="5:7">
      <c r="E45" s="443"/>
      <c r="F45" s="443"/>
      <c r="G45" s="443"/>
    </row>
    <row r="46" spans="5:7">
      <c r="E46" s="443"/>
      <c r="F46" s="443"/>
      <c r="G46" s="443"/>
    </row>
    <row r="47" spans="5:7">
      <c r="E47" s="443"/>
      <c r="F47" s="443"/>
      <c r="G47" s="443"/>
    </row>
    <row r="48" spans="5:7">
      <c r="E48" s="443"/>
      <c r="F48" s="443"/>
      <c r="G48" s="443"/>
    </row>
    <row r="49" spans="5:7">
      <c r="E49" s="443"/>
      <c r="F49" s="443"/>
      <c r="G49" s="443"/>
    </row>
    <row r="50" spans="5:7">
      <c r="E50" s="443"/>
      <c r="F50" s="443"/>
      <c r="G50" s="443"/>
    </row>
    <row r="51" spans="5:7">
      <c r="E51" s="443"/>
      <c r="F51" s="443"/>
      <c r="G51" s="443"/>
    </row>
    <row r="52" spans="5:7">
      <c r="E52" s="443"/>
      <c r="F52" s="443"/>
      <c r="G52" s="443"/>
    </row>
    <row r="53" spans="5:7">
      <c r="E53" s="443"/>
      <c r="F53" s="443"/>
      <c r="G53" s="443"/>
    </row>
    <row r="54" spans="5:7">
      <c r="E54" s="443"/>
      <c r="F54" s="443"/>
      <c r="G54" s="443"/>
    </row>
    <row r="55" spans="5:7">
      <c r="E55" s="443"/>
      <c r="F55" s="443"/>
      <c r="G55" s="443"/>
    </row>
    <row r="56" spans="5:7">
      <c r="E56" s="443"/>
      <c r="F56" s="443"/>
      <c r="G56" s="443"/>
    </row>
    <row r="57" spans="5:7">
      <c r="E57" s="443"/>
      <c r="F57" s="443"/>
      <c r="G57" s="443"/>
    </row>
    <row r="58" spans="5:7">
      <c r="E58" s="443"/>
      <c r="F58" s="443"/>
      <c r="G58" s="443"/>
    </row>
    <row r="59" spans="5:7">
      <c r="E59" s="443"/>
      <c r="F59" s="443"/>
      <c r="G59" s="443"/>
    </row>
    <row r="60" spans="5:7">
      <c r="E60" s="443"/>
      <c r="F60" s="443"/>
      <c r="G60" s="443"/>
    </row>
    <row r="61" spans="5:7">
      <c r="E61" s="443"/>
      <c r="F61" s="443"/>
      <c r="G61" s="443"/>
    </row>
    <row r="62" spans="5:7">
      <c r="E62" s="443"/>
      <c r="F62" s="443"/>
      <c r="G62" s="443"/>
    </row>
    <row r="63" spans="5:7">
      <c r="E63" s="443"/>
      <c r="F63" s="443"/>
      <c r="G63" s="443"/>
    </row>
    <row r="64" spans="5:7">
      <c r="E64" s="443"/>
      <c r="F64" s="443"/>
      <c r="G64" s="443"/>
    </row>
    <row r="65" spans="5:7">
      <c r="E65" s="443"/>
      <c r="F65" s="443"/>
      <c r="G65" s="443"/>
    </row>
    <row r="66" spans="5:7">
      <c r="E66" s="443"/>
      <c r="F66" s="443"/>
      <c r="G66" s="443"/>
    </row>
    <row r="67" spans="5:7">
      <c r="E67" s="443"/>
      <c r="F67" s="443"/>
      <c r="G67" s="443"/>
    </row>
    <row r="68" spans="5:7">
      <c r="E68" s="443"/>
      <c r="F68" s="443"/>
      <c r="G68" s="443"/>
    </row>
    <row r="69" spans="5:7">
      <c r="E69" s="443"/>
      <c r="F69" s="443"/>
      <c r="G69" s="443"/>
    </row>
    <row r="70" spans="5:7">
      <c r="E70" s="443"/>
      <c r="F70" s="443"/>
      <c r="G70" s="443"/>
    </row>
    <row r="71" spans="5:7">
      <c r="E71" s="443"/>
      <c r="F71" s="443"/>
      <c r="G71" s="443"/>
    </row>
    <row r="72" spans="5:7">
      <c r="E72" s="443"/>
      <c r="F72" s="443"/>
      <c r="G72" s="443"/>
    </row>
    <row r="73" spans="5:7">
      <c r="E73" s="443"/>
      <c r="F73" s="443"/>
      <c r="G73" s="443"/>
    </row>
    <row r="74" spans="5:7">
      <c r="E74" s="443"/>
      <c r="F74" s="443"/>
      <c r="G74" s="443"/>
    </row>
    <row r="75" spans="5:7">
      <c r="E75" s="443"/>
      <c r="F75" s="443"/>
      <c r="G75" s="443"/>
    </row>
    <row r="76" spans="5:7">
      <c r="E76" s="443"/>
      <c r="F76" s="443"/>
      <c r="G76" s="443"/>
    </row>
    <row r="77" spans="5:7">
      <c r="E77" s="443"/>
      <c r="F77" s="443"/>
      <c r="G77" s="443"/>
    </row>
    <row r="78" spans="5:7">
      <c r="E78" s="443"/>
      <c r="F78" s="443"/>
      <c r="G78" s="443"/>
    </row>
    <row r="79" spans="5:7">
      <c r="E79" s="443"/>
      <c r="F79" s="443"/>
      <c r="G79" s="443"/>
    </row>
    <row r="80" spans="5:7">
      <c r="E80" s="443"/>
      <c r="F80" s="443"/>
      <c r="G80" s="443"/>
    </row>
    <row r="81" spans="5:7">
      <c r="E81" s="443"/>
      <c r="F81" s="443"/>
      <c r="G81" s="443"/>
    </row>
    <row r="82" spans="5:7">
      <c r="E82" s="443"/>
      <c r="F82" s="443"/>
      <c r="G82" s="443"/>
    </row>
    <row r="83" spans="5:7">
      <c r="E83" s="443"/>
      <c r="F83" s="443"/>
      <c r="G83" s="443"/>
    </row>
    <row r="84" spans="5:7">
      <c r="E84" s="443"/>
      <c r="F84" s="443"/>
      <c r="G84" s="443"/>
    </row>
    <row r="85" spans="5:7">
      <c r="E85" s="443"/>
      <c r="F85" s="443"/>
      <c r="G85" s="443"/>
    </row>
    <row r="86" spans="5:7">
      <c r="E86" s="443"/>
      <c r="F86" s="443"/>
      <c r="G86" s="443"/>
    </row>
    <row r="87" spans="5:7">
      <c r="E87" s="443"/>
      <c r="F87" s="443"/>
      <c r="G87" s="443"/>
    </row>
    <row r="88" spans="5:7">
      <c r="E88" s="443"/>
      <c r="F88" s="443"/>
      <c r="G88" s="443"/>
    </row>
    <row r="89" spans="5:7">
      <c r="E89" s="443"/>
      <c r="F89" s="443"/>
      <c r="G89" s="443"/>
    </row>
    <row r="90" spans="5:7">
      <c r="E90" s="443"/>
      <c r="F90" s="443"/>
      <c r="G90" s="443"/>
    </row>
    <row r="91" spans="5:7">
      <c r="E91" s="443"/>
      <c r="F91" s="443"/>
      <c r="G91" s="443"/>
    </row>
    <row r="92" spans="5:7">
      <c r="E92" s="443"/>
      <c r="F92" s="443"/>
      <c r="G92" s="443"/>
    </row>
    <row r="93" spans="5:7">
      <c r="E93" s="443"/>
      <c r="F93" s="443"/>
      <c r="G93" s="443"/>
    </row>
    <row r="94" spans="5:7">
      <c r="E94" s="443"/>
      <c r="F94" s="443"/>
      <c r="G94" s="443"/>
    </row>
    <row r="95" spans="5:7">
      <c r="E95" s="443"/>
      <c r="F95" s="443"/>
      <c r="G95" s="443"/>
    </row>
    <row r="96" spans="5:7">
      <c r="E96" s="443"/>
      <c r="F96" s="443"/>
      <c r="G96" s="443"/>
    </row>
    <row r="97" spans="2:9">
      <c r="E97" s="443"/>
      <c r="F97" s="443"/>
      <c r="G97" s="443"/>
    </row>
    <row r="98" spans="2:9">
      <c r="E98" s="443"/>
      <c r="F98" s="443"/>
      <c r="G98" s="443"/>
    </row>
    <row r="99" spans="2:9">
      <c r="E99" s="443"/>
      <c r="F99" s="443"/>
      <c r="G99" s="443"/>
    </row>
    <row r="100" spans="2:9">
      <c r="E100" s="443"/>
      <c r="F100" s="443"/>
      <c r="G100" s="443"/>
    </row>
    <row r="101" spans="2:9">
      <c r="E101" s="443"/>
      <c r="F101" s="443"/>
      <c r="G101" s="443"/>
    </row>
    <row r="102" spans="2:9">
      <c r="E102" s="443"/>
      <c r="F102" s="443"/>
      <c r="G102" s="443"/>
    </row>
    <row r="103" spans="2:9">
      <c r="E103" s="443"/>
      <c r="F103" s="443"/>
      <c r="G103" s="443"/>
    </row>
    <row r="104" spans="2:9">
      <c r="E104" s="443"/>
      <c r="F104" s="443"/>
      <c r="G104" s="443"/>
    </row>
    <row r="105" spans="2:9">
      <c r="E105" s="443"/>
      <c r="F105" s="443"/>
      <c r="G105" s="443"/>
    </row>
    <row r="106" spans="2:9">
      <c r="E106" s="443"/>
      <c r="F106" s="443"/>
      <c r="G106" s="443"/>
    </row>
    <row r="107" spans="2:9">
      <c r="E107" s="443"/>
      <c r="F107" s="443"/>
      <c r="G107" s="443"/>
    </row>
    <row r="108" spans="2:9">
      <c r="E108" s="443"/>
      <c r="F108" s="443"/>
      <c r="G108" s="443"/>
    </row>
    <row r="109" spans="2:9">
      <c r="E109" s="443"/>
      <c r="F109" s="443"/>
      <c r="G109" s="443"/>
    </row>
    <row r="110" spans="2:9">
      <c r="E110" s="443"/>
      <c r="F110" s="443"/>
      <c r="G110" s="443"/>
    </row>
    <row r="111" spans="2:9">
      <c r="E111" s="443"/>
      <c r="F111" s="443"/>
      <c r="G111" s="443"/>
    </row>
    <row r="112" spans="2:9">
      <c r="B112" s="417"/>
      <c r="C112" s="417"/>
      <c r="D112" s="417"/>
      <c r="E112" s="443"/>
      <c r="F112" s="443"/>
      <c r="G112" s="443"/>
      <c r="H112" s="417"/>
      <c r="I112" s="417"/>
    </row>
    <row r="113" spans="2:9" ht="15.6">
      <c r="B113" s="276"/>
      <c r="C113" s="276"/>
      <c r="D113" s="276"/>
      <c r="E113" s="448"/>
      <c r="F113" s="448"/>
      <c r="G113" s="448"/>
      <c r="H113" s="276"/>
      <c r="I113" s="276"/>
    </row>
    <row r="114" spans="2:9" ht="15.6">
      <c r="B114" s="276"/>
      <c r="C114" s="276"/>
      <c r="D114" s="276"/>
      <c r="E114" s="448"/>
      <c r="F114" s="448"/>
      <c r="G114" s="448"/>
      <c r="H114" s="276"/>
      <c r="I114" s="276"/>
    </row>
    <row r="115" spans="2:9" ht="15.6">
      <c r="B115" s="276"/>
      <c r="C115" s="276"/>
      <c r="D115" s="276"/>
      <c r="E115" s="448"/>
      <c r="F115" s="448"/>
      <c r="G115" s="448"/>
      <c r="H115" s="276"/>
      <c r="I115" s="276"/>
    </row>
  </sheetData>
  <mergeCells count="7">
    <mergeCell ref="G15:I15"/>
    <mergeCell ref="A1:B1"/>
    <mergeCell ref="A2:B2"/>
    <mergeCell ref="A3:B3"/>
    <mergeCell ref="A4:B4"/>
    <mergeCell ref="D8:F8"/>
    <mergeCell ref="G13:I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6e1ea-4289-4af6-987e-82831e7e3e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49CC6A32B5754494CE6062B96C76B4" ma:contentTypeVersion="16" ma:contentTypeDescription="Create a new document." ma:contentTypeScope="" ma:versionID="39db82a959b805ac7315de0a75be16a4">
  <xsd:schema xmlns:xsd="http://www.w3.org/2001/XMLSchema" xmlns:xs="http://www.w3.org/2001/XMLSchema" xmlns:p="http://schemas.microsoft.com/office/2006/metadata/properties" xmlns:ns3="b91838ec-d7ab-4e92-9519-f97f0d2dfa08" xmlns:ns4="c636e1ea-4289-4af6-987e-82831e7e3e61" targetNamespace="http://schemas.microsoft.com/office/2006/metadata/properties" ma:root="true" ma:fieldsID="6d5d8dcd2d854ad186d0590a675f6f38" ns3:_="" ns4:_="">
    <xsd:import namespace="b91838ec-d7ab-4e92-9519-f97f0d2dfa08"/>
    <xsd:import namespace="c636e1ea-4289-4af6-987e-82831e7e3e6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AutoTags" minOccurs="0"/>
                <xsd:element ref="ns4:MediaServiceGenerationTime" minOccurs="0"/>
                <xsd:element ref="ns4:MediaServiceEventHashCode"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838ec-d7ab-4e92-9519-f97f0d2dfa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36e1ea-4289-4af6-987e-82831e7e3e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525DD3-BDF5-49C2-86D5-A65E5F00BC0B}"/>
</file>

<file path=customXml/itemProps2.xml><?xml version="1.0" encoding="utf-8"?>
<ds:datastoreItem xmlns:ds="http://schemas.openxmlformats.org/officeDocument/2006/customXml" ds:itemID="{40938066-9525-4AF1-ABC2-7AE4FE1FD5DC}"/>
</file>

<file path=customXml/itemProps3.xml><?xml version="1.0" encoding="utf-8"?>
<ds:datastoreItem xmlns:ds="http://schemas.openxmlformats.org/officeDocument/2006/customXml" ds:itemID="{D5C77D26-B852-44C2-8A6B-15C839D55F62}"/>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MCW</dc:creator>
  <cp:keywords/>
  <dc:description/>
  <cp:lastModifiedBy>Mmbudzeni Netshiavha</cp:lastModifiedBy>
  <cp:revision/>
  <dcterms:created xsi:type="dcterms:W3CDTF">2006-05-06T13:44:49Z</dcterms:created>
  <dcterms:modified xsi:type="dcterms:W3CDTF">2026-03-05T10:59:11Z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y fmtid="{D5CDD505-2E9C-101B-9397-08002B2CF9AE}" pid="11" name="ContentTypeId">
    <vt:lpwstr>0x0101009549CC6A32B5754494CE6062B96C76B4</vt:lpwstr>
  </property>
</Properties>
</file>