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BID 2023-2024\RTMC RFP 02-2023-24 Bulk Printing\"/>
    </mc:Choice>
  </mc:AlternateContent>
  <xr:revisionPtr revIDLastSave="0" documentId="8_{269DCDA6-7192-48CA-9202-3AB8BDD3A6C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struction" sheetId="5" r:id="rId1"/>
    <sheet name="Operating Lease " sheetId="3" r:id="rId2"/>
    <sheet name="Finance Lease" sheetId="1" r:id="rId3"/>
    <sheet name="Outright Purchas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F6" i="3"/>
  <c r="F5" i="3"/>
  <c r="F4" i="3"/>
  <c r="F3" i="3"/>
  <c r="D20" i="3"/>
  <c r="C20" i="3"/>
  <c r="D19" i="3"/>
  <c r="C19" i="3"/>
  <c r="C18" i="3"/>
  <c r="D18" i="3" s="1"/>
  <c r="C17" i="3"/>
  <c r="D17" i="3" s="1"/>
  <c r="D16" i="3"/>
  <c r="C16" i="3"/>
  <c r="D15" i="3"/>
  <c r="C15" i="3"/>
  <c r="C14" i="3"/>
  <c r="D14" i="3" s="1"/>
  <c r="C13" i="3"/>
  <c r="D13" i="3" s="1"/>
  <c r="B13" i="3"/>
  <c r="B14" i="3" s="1"/>
  <c r="B15" i="3" s="1"/>
  <c r="B16" i="3" s="1"/>
  <c r="B17" i="3" s="1"/>
  <c r="B18" i="3" s="1"/>
  <c r="B19" i="3" s="1"/>
  <c r="B20" i="3" s="1"/>
  <c r="H13" i="3"/>
  <c r="D12" i="3"/>
  <c r="C12" i="3"/>
  <c r="D5" i="3" l="1"/>
  <c r="D4" i="3"/>
  <c r="D3" i="3"/>
  <c r="C5" i="3"/>
  <c r="E5" i="3" s="1"/>
  <c r="C4" i="3"/>
  <c r="C3" i="3"/>
  <c r="E13" i="3"/>
  <c r="E14" i="3" s="1"/>
  <c r="E15" i="3" s="1"/>
  <c r="E16" i="3" s="1"/>
  <c r="E17" i="3" s="1"/>
  <c r="E18" i="3" s="1"/>
  <c r="E19" i="3" s="1"/>
  <c r="E20" i="3" s="1"/>
  <c r="G12" i="3"/>
  <c r="F12" i="3"/>
  <c r="B6" i="3"/>
  <c r="E11" i="1"/>
  <c r="B4" i="1"/>
  <c r="D49" i="1" s="1"/>
  <c r="E15" i="1"/>
  <c r="C16" i="1" s="1"/>
  <c r="D21" i="3" l="1"/>
  <c r="G5" i="3" s="1"/>
  <c r="C21" i="3"/>
  <c r="G4" i="3" s="1"/>
  <c r="E4" i="3"/>
  <c r="D6" i="3"/>
  <c r="E3" i="3"/>
  <c r="F14" i="3"/>
  <c r="G14" i="3" s="1"/>
  <c r="F13" i="3"/>
  <c r="G13" i="3" s="1"/>
  <c r="D22" i="1"/>
  <c r="D30" i="1"/>
  <c r="D38" i="1"/>
  <c r="D46" i="1"/>
  <c r="D18" i="1"/>
  <c r="D26" i="1"/>
  <c r="D34" i="1"/>
  <c r="D42" i="1"/>
  <c r="D50" i="1"/>
  <c r="D19" i="1"/>
  <c r="D27" i="1"/>
  <c r="D35" i="1"/>
  <c r="D43" i="1"/>
  <c r="D51" i="1"/>
  <c r="D20" i="1"/>
  <c r="D28" i="1"/>
  <c r="D36" i="1"/>
  <c r="D44" i="1"/>
  <c r="D21" i="1"/>
  <c r="D29" i="1"/>
  <c r="D37" i="1"/>
  <c r="D45" i="1"/>
  <c r="D23" i="1"/>
  <c r="D31" i="1"/>
  <c r="D39" i="1"/>
  <c r="D47" i="1"/>
  <c r="D16" i="1"/>
  <c r="D24" i="1"/>
  <c r="D32" i="1"/>
  <c r="D40" i="1"/>
  <c r="D48" i="1"/>
  <c r="D17" i="1"/>
  <c r="D25" i="1"/>
  <c r="D33" i="1"/>
  <c r="D41" i="1"/>
  <c r="B21" i="3" l="1"/>
  <c r="G3" i="3" s="1"/>
  <c r="F15" i="3"/>
  <c r="G15" i="3" s="1"/>
  <c r="D10" i="1"/>
  <c r="D8" i="1"/>
  <c r="D9" i="1"/>
  <c r="B16" i="1"/>
  <c r="F16" i="3" l="1"/>
  <c r="G16" i="3" s="1"/>
  <c r="E6" i="3"/>
  <c r="D11" i="1"/>
  <c r="E16" i="1"/>
  <c r="C17" i="1" s="1"/>
  <c r="F17" i="3" l="1"/>
  <c r="G17" i="3" s="1"/>
  <c r="B17" i="1"/>
  <c r="F18" i="3" l="1"/>
  <c r="G18" i="3" s="1"/>
  <c r="E17" i="1"/>
  <c r="C18" i="1" s="1"/>
  <c r="F20" i="3" l="1"/>
  <c r="G20" i="3" s="1"/>
  <c r="F19" i="3"/>
  <c r="G19" i="3" s="1"/>
  <c r="B18" i="1"/>
  <c r="E18" i="1" l="1"/>
  <c r="C19" i="1" s="1"/>
  <c r="B19" i="1" l="1"/>
  <c r="E19" i="1" l="1"/>
  <c r="C20" i="1" s="1"/>
  <c r="B20" i="1" s="1"/>
  <c r="E20" i="1" s="1"/>
  <c r="C21" i="1" s="1"/>
  <c r="B21" i="1" s="1"/>
  <c r="E21" i="1" s="1"/>
  <c r="C22" i="1" s="1"/>
  <c r="B22" i="1" s="1"/>
  <c r="E22" i="1" s="1"/>
  <c r="C23" i="1" s="1"/>
  <c r="B23" i="1" s="1"/>
  <c r="E23" i="1" s="1"/>
  <c r="C24" i="1" s="1"/>
  <c r="B24" i="1" s="1"/>
  <c r="E24" i="1" s="1"/>
  <c r="C25" i="1" s="1"/>
  <c r="B25" i="1" s="1"/>
  <c r="E25" i="1" s="1"/>
  <c r="C26" i="1" s="1"/>
  <c r="B26" i="1" l="1"/>
  <c r="E26" i="1" s="1"/>
  <c r="C27" i="1" s="1"/>
  <c r="C8" i="1" s="1"/>
  <c r="B27" i="1" l="1"/>
  <c r="E27" i="1" l="1"/>
  <c r="C28" i="1" s="1"/>
  <c r="B28" i="1" s="1"/>
  <c r="B8" i="1"/>
  <c r="F8" i="1" s="1"/>
  <c r="E28" i="1" l="1"/>
  <c r="C29" i="1" s="1"/>
  <c r="B29" i="1" s="1"/>
  <c r="E29" i="1" s="1"/>
  <c r="C30" i="1" s="1"/>
  <c r="B30" i="1" l="1"/>
  <c r="E30" i="1" s="1"/>
  <c r="C31" i="1" s="1"/>
  <c r="B31" i="1" l="1"/>
  <c r="E31" i="1" s="1"/>
  <c r="C32" i="1" s="1"/>
  <c r="B32" i="1" l="1"/>
  <c r="E32" i="1" s="1"/>
  <c r="C33" i="1" s="1"/>
  <c r="B33" i="1" l="1"/>
  <c r="E33" i="1" l="1"/>
  <c r="C34" i="1" s="1"/>
  <c r="B34" i="1" s="1"/>
  <c r="E34" i="1" s="1"/>
  <c r="C35" i="1" s="1"/>
  <c r="B35" i="1" l="1"/>
  <c r="E35" i="1" s="1"/>
  <c r="C36" i="1" s="1"/>
  <c r="B36" i="1" l="1"/>
  <c r="E36" i="1" s="1"/>
  <c r="C37" i="1" s="1"/>
  <c r="B37" i="1" l="1"/>
  <c r="E37" i="1" s="1"/>
  <c r="C38" i="1" s="1"/>
  <c r="B38" i="1" l="1"/>
  <c r="E38" i="1" s="1"/>
  <c r="C39" i="1" s="1"/>
  <c r="C9" i="1" s="1"/>
  <c r="B39" i="1" l="1"/>
  <c r="E39" i="1" l="1"/>
  <c r="C40" i="1" s="1"/>
  <c r="B40" i="1" s="1"/>
  <c r="B9" i="1"/>
  <c r="F9" i="1" s="1"/>
  <c r="E40" i="1" l="1"/>
  <c r="C41" i="1" s="1"/>
  <c r="B41" i="1" s="1"/>
  <c r="E41" i="1" s="1"/>
  <c r="C42" i="1" s="1"/>
  <c r="B42" i="1" l="1"/>
  <c r="E42" i="1" s="1"/>
  <c r="C43" i="1" s="1"/>
  <c r="B43" i="1" l="1"/>
  <c r="E43" i="1" s="1"/>
  <c r="C44" i="1" s="1"/>
  <c r="B44" i="1" l="1"/>
  <c r="E44" i="1" s="1"/>
  <c r="C45" i="1" s="1"/>
  <c r="B45" i="1" l="1"/>
  <c r="E45" i="1" s="1"/>
  <c r="C46" i="1" s="1"/>
  <c r="B46" i="1" l="1"/>
  <c r="E46" i="1" s="1"/>
  <c r="C47" i="1" s="1"/>
  <c r="B47" i="1" l="1"/>
  <c r="E47" i="1" s="1"/>
  <c r="C48" i="1" s="1"/>
  <c r="B48" i="1" l="1"/>
  <c r="E48" i="1" s="1"/>
  <c r="C49" i="1" s="1"/>
  <c r="B49" i="1" l="1"/>
  <c r="E49" i="1" s="1"/>
  <c r="C50" i="1" s="1"/>
  <c r="B50" i="1" l="1"/>
  <c r="E50" i="1" s="1"/>
  <c r="C51" i="1" s="1"/>
  <c r="C10" i="1" s="1"/>
  <c r="C11" i="1" s="1"/>
  <c r="B51" i="1" l="1"/>
  <c r="B10" i="1" s="1"/>
  <c r="B11" i="1" l="1"/>
  <c r="F10" i="1"/>
  <c r="F11" i="1" s="1"/>
  <c r="E51" i="1"/>
  <c r="C6" i="3" l="1"/>
</calcChain>
</file>

<file path=xl/sharedStrings.xml><?xml version="1.0" encoding="utf-8"?>
<sst xmlns="http://schemas.openxmlformats.org/spreadsheetml/2006/main" count="56" uniqueCount="37">
  <si>
    <t>Principal</t>
  </si>
  <si>
    <t>Interest rate</t>
  </si>
  <si>
    <t>Term</t>
  </si>
  <si>
    <t>Payment</t>
  </si>
  <si>
    <t>Period</t>
  </si>
  <si>
    <t>Interest</t>
  </si>
  <si>
    <t>Balance</t>
  </si>
  <si>
    <t>Year 1</t>
  </si>
  <si>
    <t>Total</t>
  </si>
  <si>
    <t>Year 2</t>
  </si>
  <si>
    <t>Year 3</t>
  </si>
  <si>
    <t>Usage Fee</t>
  </si>
  <si>
    <t>Rate Per Page</t>
  </si>
  <si>
    <t>Usage Bracket</t>
  </si>
  <si>
    <t>0 - 50 000</t>
  </si>
  <si>
    <t>50 001 - 75 000</t>
  </si>
  <si>
    <t>75 001 - 100 000</t>
  </si>
  <si>
    <t>100 001 - 125 000</t>
  </si>
  <si>
    <t>125 001 - 150 000</t>
  </si>
  <si>
    <t>175 001 - 200 000</t>
  </si>
  <si>
    <t>200 001 - 225 000</t>
  </si>
  <si>
    <t>225 001 - 250 000</t>
  </si>
  <si>
    <t>225 001 &gt;</t>
  </si>
  <si>
    <t>Client Input</t>
  </si>
  <si>
    <t>Average Usage fee</t>
  </si>
  <si>
    <t>Color printer</t>
  </si>
  <si>
    <t>Rental Fee Per Month</t>
  </si>
  <si>
    <t>Rental Fee Per Year</t>
  </si>
  <si>
    <t>Maitenance and Support - Per Year</t>
  </si>
  <si>
    <t>Total Price</t>
  </si>
  <si>
    <t>Average Usage @ 3m printouts</t>
  </si>
  <si>
    <t>Capital</t>
  </si>
  <si>
    <t>Maitenance and Support Per Year</t>
  </si>
  <si>
    <t>Summary of Amortisation Table</t>
  </si>
  <si>
    <t>Detail Amortisation Table</t>
  </si>
  <si>
    <t>For Operating Lease</t>
  </si>
  <si>
    <t>Finance 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</si>
</sst>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&quot;#,##0.00;[Red]\-&quot;R&quot;#,##0.00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/>
    <xf numFmtId="43" fontId="0" fillId="0" borderId="1" xfId="0" applyNumberFormat="1" applyBorder="1"/>
    <xf numFmtId="8" fontId="0" fillId="0" borderId="1" xfId="0" applyNumberFormat="1" applyBorder="1"/>
    <xf numFmtId="8" fontId="2" fillId="0" borderId="2" xfId="0" applyNumberFormat="1" applyFont="1" applyBorder="1"/>
    <xf numFmtId="8" fontId="2" fillId="0" borderId="0" xfId="0" applyNumberFormat="1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0" fillId="2" borderId="1" xfId="1" applyFon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0" fillId="0" borderId="0" xfId="0" applyAlignment="1">
      <alignment horizontal="center"/>
    </xf>
    <xf numFmtId="0" fontId="3" fillId="0" borderId="0" xfId="0" applyFont="1"/>
    <xf numFmtId="43" fontId="0" fillId="0" borderId="0" xfId="1" applyFont="1"/>
    <xf numFmtId="9" fontId="0" fillId="0" borderId="0" xfId="2" applyFont="1"/>
    <xf numFmtId="0" fontId="2" fillId="2" borderId="1" xfId="0" applyFont="1" applyFill="1" applyBorder="1" applyAlignment="1">
      <alignment horizontal="center" vertical="center" wrapText="1"/>
    </xf>
    <xf numFmtId="8" fontId="2" fillId="2" borderId="2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8" fontId="0" fillId="2" borderId="1" xfId="0" applyNumberFormat="1" applyFill="1" applyBorder="1"/>
    <xf numFmtId="43" fontId="0" fillId="0" borderId="4" xfId="1" applyFont="1" applyBorder="1" applyAlignment="1">
      <alignment horizontal="center"/>
    </xf>
    <xf numFmtId="8" fontId="0" fillId="0" borderId="0" xfId="0" applyNumberFormat="1"/>
    <xf numFmtId="2" fontId="0" fillId="2" borderId="1" xfId="0" applyNumberFormat="1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43" fontId="0" fillId="2" borderId="1" xfId="0" applyNumberForma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D31AD-5AF6-43FD-8677-933819002F2F}">
  <dimension ref="A2:A7"/>
  <sheetViews>
    <sheetView workbookViewId="0">
      <selection activeCell="A7" sqref="A7"/>
    </sheetView>
  </sheetViews>
  <sheetFormatPr defaultRowHeight="14.4" x14ac:dyDescent="0.3"/>
  <sheetData>
    <row r="2" spans="1:1" x14ac:dyDescent="0.3">
      <c r="A2" t="s">
        <v>35</v>
      </c>
    </row>
    <row r="7" spans="1:1" x14ac:dyDescent="0.3">
      <c r="A7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C096-8E6B-47F9-A59A-6B5C6E83EE84}">
  <sheetPr>
    <pageSetUpPr fitToPage="1"/>
  </sheetPr>
  <dimension ref="A1:H22"/>
  <sheetViews>
    <sheetView tabSelected="1" zoomScale="90" zoomScaleNormal="90" workbookViewId="0">
      <pane ySplit="7" topLeftCell="A8" activePane="bottomLeft" state="frozen"/>
      <selection pane="bottomLeft" activeCell="D24" sqref="D24"/>
    </sheetView>
  </sheetViews>
  <sheetFormatPr defaultRowHeight="14.4" x14ac:dyDescent="0.3"/>
  <cols>
    <col min="1" max="1" width="16.6640625" customWidth="1"/>
    <col min="2" max="3" width="18.88671875" bestFit="1" customWidth="1"/>
    <col min="4" max="4" width="18.21875" customWidth="1"/>
    <col min="5" max="5" width="12.77734375" customWidth="1"/>
    <col min="6" max="6" width="17.21875" customWidth="1"/>
    <col min="7" max="7" width="15" bestFit="1" customWidth="1"/>
    <col min="8" max="8" width="10.21875" bestFit="1" customWidth="1"/>
  </cols>
  <sheetData>
    <row r="1" spans="1:8" x14ac:dyDescent="0.3">
      <c r="F1" s="19">
        <v>3000000</v>
      </c>
    </row>
    <row r="2" spans="1:8" ht="28.8" x14ac:dyDescent="0.3">
      <c r="A2" s="11" t="s">
        <v>4</v>
      </c>
      <c r="B2" s="13" t="s">
        <v>26</v>
      </c>
      <c r="C2" s="12" t="s">
        <v>27</v>
      </c>
      <c r="D2" s="13" t="s">
        <v>28</v>
      </c>
      <c r="E2" s="13" t="s">
        <v>8</v>
      </c>
      <c r="F2" s="13" t="s">
        <v>30</v>
      </c>
      <c r="G2" s="13" t="s">
        <v>29</v>
      </c>
    </row>
    <row r="3" spans="1:8" x14ac:dyDescent="0.3">
      <c r="A3" s="4" t="s">
        <v>7</v>
      </c>
      <c r="B3" s="25">
        <v>10000</v>
      </c>
      <c r="C3" s="25">
        <f>B3*12</f>
        <v>120000</v>
      </c>
      <c r="D3" s="25">
        <f>C3*0.2</f>
        <v>24000</v>
      </c>
      <c r="E3" s="8">
        <f>SUM(C3+D3)</f>
        <v>144000</v>
      </c>
      <c r="F3" s="7">
        <f>$F$1*B21</f>
        <v>1849830.6274414063</v>
      </c>
      <c r="G3" s="8">
        <f>SUM(E3:F3)</f>
        <v>1993830.6274414063</v>
      </c>
    </row>
    <row r="4" spans="1:8" x14ac:dyDescent="0.3">
      <c r="A4" s="4" t="s">
        <v>9</v>
      </c>
      <c r="B4" s="30">
        <v>11000</v>
      </c>
      <c r="C4" s="25">
        <f t="shared" ref="C4:C5" si="0">B4*12</f>
        <v>132000</v>
      </c>
      <c r="D4" s="25">
        <f t="shared" ref="D4:D5" si="1">C4*0.2</f>
        <v>26400</v>
      </c>
      <c r="E4" s="8">
        <f t="shared" ref="E4:E5" si="2">SUM(C4+D4)</f>
        <v>158400</v>
      </c>
      <c r="F4" s="7">
        <f>$F$1*C21</f>
        <v>1942322.1588134768</v>
      </c>
      <c r="G4" s="8">
        <f t="shared" ref="G4:G5" si="3">SUM(E4:F4)</f>
        <v>2100722.1588134766</v>
      </c>
    </row>
    <row r="5" spans="1:8" x14ac:dyDescent="0.3">
      <c r="A5" s="4" t="s">
        <v>10</v>
      </c>
      <c r="B5" s="30">
        <v>12000</v>
      </c>
      <c r="C5" s="25">
        <f t="shared" si="0"/>
        <v>144000</v>
      </c>
      <c r="D5" s="25">
        <f t="shared" si="1"/>
        <v>28800</v>
      </c>
      <c r="E5" s="8">
        <f t="shared" si="2"/>
        <v>172800</v>
      </c>
      <c r="F5" s="7">
        <f>$F$1*D21</f>
        <v>2039438.2667541506</v>
      </c>
      <c r="G5" s="8">
        <f t="shared" si="3"/>
        <v>2212238.2667541504</v>
      </c>
    </row>
    <row r="6" spans="1:8" ht="15" thickBot="1" x14ac:dyDescent="0.35">
      <c r="A6" s="1" t="s">
        <v>8</v>
      </c>
      <c r="B6" s="9">
        <f>SUM(B3:B5)</f>
        <v>33000</v>
      </c>
      <c r="C6" s="9">
        <f t="shared" ref="C6:G6" si="4">SUM(C3:C5)</f>
        <v>396000</v>
      </c>
      <c r="D6" s="9">
        <f t="shared" si="4"/>
        <v>79200</v>
      </c>
      <c r="E6" s="9">
        <f t="shared" si="4"/>
        <v>475200</v>
      </c>
      <c r="F6" s="9">
        <f t="shared" si="4"/>
        <v>5831591.0530090332</v>
      </c>
      <c r="G6" s="9">
        <f t="shared" si="4"/>
        <v>6306791.0530090332</v>
      </c>
    </row>
    <row r="7" spans="1:8" ht="15.6" thickTop="1" thickBot="1" x14ac:dyDescent="0.35">
      <c r="A7" s="1"/>
      <c r="B7" s="10"/>
      <c r="C7" s="10"/>
    </row>
    <row r="8" spans="1:8" ht="15" thickBot="1" x14ac:dyDescent="0.35">
      <c r="A8" s="18" t="s">
        <v>11</v>
      </c>
      <c r="B8" s="31" t="s">
        <v>25</v>
      </c>
      <c r="C8" s="32"/>
      <c r="D8" s="33"/>
    </row>
    <row r="9" spans="1:8" x14ac:dyDescent="0.3">
      <c r="B9" s="24" t="s">
        <v>7</v>
      </c>
      <c r="C9" s="24" t="s">
        <v>9</v>
      </c>
      <c r="D9" s="24" t="s">
        <v>10</v>
      </c>
    </row>
    <row r="10" spans="1:8" x14ac:dyDescent="0.3">
      <c r="A10" s="2" t="s">
        <v>13</v>
      </c>
      <c r="B10" s="5" t="s">
        <v>12</v>
      </c>
      <c r="C10" s="5" t="s">
        <v>12</v>
      </c>
      <c r="D10" s="5" t="s">
        <v>12</v>
      </c>
    </row>
    <row r="11" spans="1:8" x14ac:dyDescent="0.3">
      <c r="A11" s="4"/>
      <c r="B11" s="4"/>
      <c r="C11" s="4"/>
      <c r="D11" s="4"/>
      <c r="G11" s="19">
        <v>13000000</v>
      </c>
    </row>
    <row r="12" spans="1:8" x14ac:dyDescent="0.3">
      <c r="A12" s="3" t="s">
        <v>14</v>
      </c>
      <c r="B12" s="28">
        <v>1.5</v>
      </c>
      <c r="C12" s="29">
        <f>B12*1.05</f>
        <v>1.5750000000000002</v>
      </c>
      <c r="D12" s="29">
        <f>C12*1.05</f>
        <v>1.6537500000000003</v>
      </c>
      <c r="E12" s="19">
        <v>50000</v>
      </c>
      <c r="F12" s="19">
        <f>E12*12</f>
        <v>600000</v>
      </c>
      <c r="G12" s="20">
        <f>F12/$G$11</f>
        <v>4.6153846153846156E-2</v>
      </c>
    </row>
    <row r="13" spans="1:8" x14ac:dyDescent="0.3">
      <c r="A13" s="3" t="s">
        <v>15</v>
      </c>
      <c r="B13" s="28">
        <f>B12*0.75</f>
        <v>1.125</v>
      </c>
      <c r="C13" s="29">
        <f t="shared" ref="C13:D13" si="5">B13*1.05</f>
        <v>1.1812500000000001</v>
      </c>
      <c r="D13" s="29">
        <f t="shared" si="5"/>
        <v>1.2403125000000002</v>
      </c>
      <c r="E13" s="19">
        <f>E12+25000</f>
        <v>75000</v>
      </c>
      <c r="F13" s="19">
        <f t="shared" ref="F13:F20" si="6">E13*12</f>
        <v>900000</v>
      </c>
      <c r="G13" s="20">
        <f t="shared" ref="G13:G20" si="7">F13/$G$11</f>
        <v>6.9230769230769235E-2</v>
      </c>
      <c r="H13" s="20">
        <f>SUM(E13-E12)/E12</f>
        <v>0.5</v>
      </c>
    </row>
    <row r="14" spans="1:8" x14ac:dyDescent="0.3">
      <c r="A14" s="3" t="s">
        <v>16</v>
      </c>
      <c r="B14" s="28">
        <f t="shared" ref="B14:B20" si="8">B13*0.75</f>
        <v>0.84375</v>
      </c>
      <c r="C14" s="29">
        <f t="shared" ref="C14:D14" si="9">B14*1.05</f>
        <v>0.88593750000000004</v>
      </c>
      <c r="D14" s="29">
        <f t="shared" si="9"/>
        <v>0.93023437500000006</v>
      </c>
      <c r="E14" s="19">
        <f t="shared" ref="E14:E20" si="10">E13+25000</f>
        <v>100000</v>
      </c>
      <c r="F14" s="19">
        <f t="shared" si="6"/>
        <v>1200000</v>
      </c>
      <c r="G14" s="20">
        <f t="shared" si="7"/>
        <v>9.2307692307692313E-2</v>
      </c>
    </row>
    <row r="15" spans="1:8" x14ac:dyDescent="0.3">
      <c r="A15" s="3" t="s">
        <v>17</v>
      </c>
      <c r="B15" s="28">
        <f t="shared" si="8"/>
        <v>0.6328125</v>
      </c>
      <c r="C15" s="29">
        <f t="shared" ref="C15:D15" si="11">B15*1.05</f>
        <v>0.66445312499999998</v>
      </c>
      <c r="D15" s="29">
        <f t="shared" si="11"/>
        <v>0.69767578124999996</v>
      </c>
      <c r="E15" s="19">
        <f t="shared" si="10"/>
        <v>125000</v>
      </c>
      <c r="F15" s="19">
        <f t="shared" si="6"/>
        <v>1500000</v>
      </c>
      <c r="G15" s="20">
        <f t="shared" si="7"/>
        <v>0.11538461538461539</v>
      </c>
    </row>
    <row r="16" spans="1:8" x14ac:dyDescent="0.3">
      <c r="A16" s="3" t="s">
        <v>18</v>
      </c>
      <c r="B16" s="28">
        <f t="shared" si="8"/>
        <v>0.474609375</v>
      </c>
      <c r="C16" s="29">
        <f t="shared" ref="C16:D16" si="12">B16*1.05</f>
        <v>0.49833984375000001</v>
      </c>
      <c r="D16" s="29">
        <f t="shared" si="12"/>
        <v>0.52325683593750005</v>
      </c>
      <c r="E16" s="19">
        <f t="shared" si="10"/>
        <v>150000</v>
      </c>
      <c r="F16" s="19">
        <f t="shared" si="6"/>
        <v>1800000</v>
      </c>
      <c r="G16" s="20">
        <f t="shared" si="7"/>
        <v>0.13846153846153847</v>
      </c>
    </row>
    <row r="17" spans="1:7" x14ac:dyDescent="0.3">
      <c r="A17" s="3" t="s">
        <v>19</v>
      </c>
      <c r="B17" s="28">
        <f t="shared" si="8"/>
        <v>0.35595703125</v>
      </c>
      <c r="C17" s="29">
        <f t="shared" ref="C17:D17" si="13">B17*1.05</f>
        <v>0.37375488281250002</v>
      </c>
      <c r="D17" s="29">
        <f t="shared" si="13"/>
        <v>0.39244262695312504</v>
      </c>
      <c r="E17" s="19">
        <f t="shared" si="10"/>
        <v>175000</v>
      </c>
      <c r="F17" s="19">
        <f t="shared" si="6"/>
        <v>2100000</v>
      </c>
      <c r="G17" s="20">
        <f t="shared" si="7"/>
        <v>0.16153846153846155</v>
      </c>
    </row>
    <row r="18" spans="1:7" x14ac:dyDescent="0.3">
      <c r="A18" s="3" t="s">
        <v>20</v>
      </c>
      <c r="B18" s="28">
        <f t="shared" si="8"/>
        <v>0.2669677734375</v>
      </c>
      <c r="C18" s="29">
        <f t="shared" ref="C18:D18" si="14">B18*1.05</f>
        <v>0.28031616210937499</v>
      </c>
      <c r="D18" s="29">
        <f t="shared" si="14"/>
        <v>0.29433197021484375</v>
      </c>
      <c r="E18" s="19">
        <f t="shared" si="10"/>
        <v>200000</v>
      </c>
      <c r="F18" s="19">
        <f t="shared" si="6"/>
        <v>2400000</v>
      </c>
      <c r="G18" s="20">
        <f t="shared" si="7"/>
        <v>0.18461538461538463</v>
      </c>
    </row>
    <row r="19" spans="1:7" x14ac:dyDescent="0.3">
      <c r="A19" s="3" t="s">
        <v>21</v>
      </c>
      <c r="B19" s="28">
        <f t="shared" si="8"/>
        <v>0.200225830078125</v>
      </c>
      <c r="C19" s="29">
        <f t="shared" ref="C19:D19" si="15">B19*1.05</f>
        <v>0.21023712158203126</v>
      </c>
      <c r="D19" s="29">
        <f t="shared" si="15"/>
        <v>0.22074897766113283</v>
      </c>
      <c r="E19" s="19">
        <f t="shared" si="10"/>
        <v>225000</v>
      </c>
      <c r="F19" s="19">
        <f t="shared" si="6"/>
        <v>2700000</v>
      </c>
      <c r="G19" s="20">
        <f t="shared" si="7"/>
        <v>0.2076923076923077</v>
      </c>
    </row>
    <row r="20" spans="1:7" x14ac:dyDescent="0.3">
      <c r="A20" s="3" t="s">
        <v>22</v>
      </c>
      <c r="B20" s="28">
        <f t="shared" si="8"/>
        <v>0.15016937255859375</v>
      </c>
      <c r="C20" s="29">
        <f t="shared" ref="C20:D20" si="16">B20*1.05</f>
        <v>0.15767784118652345</v>
      </c>
      <c r="D20" s="29">
        <f t="shared" si="16"/>
        <v>0.16556173324584963</v>
      </c>
      <c r="E20" s="19">
        <f t="shared" si="10"/>
        <v>250000</v>
      </c>
      <c r="F20" s="19">
        <f t="shared" si="6"/>
        <v>3000000</v>
      </c>
      <c r="G20" s="20">
        <f t="shared" si="7"/>
        <v>0.23076923076923078</v>
      </c>
    </row>
    <row r="21" spans="1:7" ht="15" thickBot="1" x14ac:dyDescent="0.35">
      <c r="A21" s="23" t="s">
        <v>24</v>
      </c>
      <c r="B21" s="26">
        <f>AVERAGE(B12:B20)</f>
        <v>0.61661020914713538</v>
      </c>
      <c r="C21" s="26">
        <f t="shared" ref="C21:D21" si="17">AVERAGE(C12:C20)</f>
        <v>0.64744071960449223</v>
      </c>
      <c r="D21" s="26">
        <f t="shared" si="17"/>
        <v>0.67981275558471688</v>
      </c>
    </row>
    <row r="22" spans="1:7" ht="15" thickTop="1" x14ac:dyDescent="0.3"/>
  </sheetData>
  <mergeCells count="1">
    <mergeCell ref="B8:D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workbookViewId="0">
      <pane ySplit="14" topLeftCell="A15" activePane="bottomLeft" state="frozen"/>
      <selection pane="bottomLeft" activeCell="G52" sqref="A1:G52"/>
    </sheetView>
  </sheetViews>
  <sheetFormatPr defaultRowHeight="14.4" x14ac:dyDescent="0.3"/>
  <cols>
    <col min="1" max="1" width="11.109375" bestFit="1" customWidth="1"/>
    <col min="2" max="2" width="11.21875" customWidth="1"/>
    <col min="3" max="3" width="12.21875" customWidth="1"/>
    <col min="4" max="4" width="11.88671875" customWidth="1"/>
    <col min="5" max="5" width="15.109375" customWidth="1"/>
    <col min="6" max="6" width="12.77734375" customWidth="1"/>
  </cols>
  <sheetData>
    <row r="1" spans="1:6" x14ac:dyDescent="0.3">
      <c r="A1" s="4" t="s">
        <v>31</v>
      </c>
      <c r="B1" s="14">
        <v>0</v>
      </c>
      <c r="C1" t="s">
        <v>23</v>
      </c>
    </row>
    <row r="2" spans="1:6" x14ac:dyDescent="0.3">
      <c r="A2" s="4" t="s">
        <v>1</v>
      </c>
      <c r="B2" s="15">
        <v>0</v>
      </c>
      <c r="C2" t="s">
        <v>23</v>
      </c>
    </row>
    <row r="3" spans="1:6" x14ac:dyDescent="0.3">
      <c r="A3" s="4" t="s">
        <v>2</v>
      </c>
      <c r="B3" s="4">
        <v>3</v>
      </c>
    </row>
    <row r="4" spans="1:6" x14ac:dyDescent="0.3">
      <c r="A4" s="4" t="s">
        <v>3</v>
      </c>
      <c r="B4" s="8">
        <f>-ROUND(PMT(B2/12,B3*12,B1),2)</f>
        <v>0</v>
      </c>
    </row>
    <row r="5" spans="1:6" x14ac:dyDescent="0.3">
      <c r="B5" s="27"/>
    </row>
    <row r="6" spans="1:6" x14ac:dyDescent="0.3">
      <c r="A6" s="18" t="s">
        <v>33</v>
      </c>
      <c r="E6" s="17" t="s">
        <v>23</v>
      </c>
    </row>
    <row r="7" spans="1:6" ht="43.2" x14ac:dyDescent="0.3">
      <c r="A7" s="11" t="s">
        <v>4</v>
      </c>
      <c r="B7" s="12" t="s">
        <v>31</v>
      </c>
      <c r="C7" s="12" t="s">
        <v>5</v>
      </c>
      <c r="D7" s="12" t="s">
        <v>3</v>
      </c>
      <c r="E7" s="21" t="s">
        <v>32</v>
      </c>
      <c r="F7" s="13" t="s">
        <v>8</v>
      </c>
    </row>
    <row r="8" spans="1:6" x14ac:dyDescent="0.3">
      <c r="A8" s="4" t="s">
        <v>7</v>
      </c>
      <c r="B8" s="8">
        <f>SUM(B16:B27)</f>
        <v>0</v>
      </c>
      <c r="C8" s="8">
        <f t="shared" ref="C8:D8" si="0">SUM(C16:C27)</f>
        <v>0</v>
      </c>
      <c r="D8" s="8">
        <f t="shared" si="0"/>
        <v>0</v>
      </c>
      <c r="E8" s="16"/>
      <c r="F8" s="8">
        <f>SUM(B8:C8)+E8</f>
        <v>0</v>
      </c>
    </row>
    <row r="9" spans="1:6" x14ac:dyDescent="0.3">
      <c r="A9" s="4" t="s">
        <v>9</v>
      </c>
      <c r="B9" s="7">
        <f>SUM(B28:B39)</f>
        <v>0</v>
      </c>
      <c r="C9" s="7">
        <f t="shared" ref="C9:D9" si="1">SUM(C28:C39)</f>
        <v>0</v>
      </c>
      <c r="D9" s="7">
        <f t="shared" si="1"/>
        <v>0</v>
      </c>
      <c r="E9" s="16"/>
      <c r="F9" s="8">
        <f t="shared" ref="F9:F10" si="2">SUM(B9:C9)+E9</f>
        <v>0</v>
      </c>
    </row>
    <row r="10" spans="1:6" x14ac:dyDescent="0.3">
      <c r="A10" s="4" t="s">
        <v>10</v>
      </c>
      <c r="B10" s="7">
        <f>SUM(B40:B51)</f>
        <v>0</v>
      </c>
      <c r="C10" s="7">
        <f t="shared" ref="C10:D10" si="3">SUM(C40:C51)</f>
        <v>0</v>
      </c>
      <c r="D10" s="7">
        <f t="shared" si="3"/>
        <v>0</v>
      </c>
      <c r="E10" s="16"/>
      <c r="F10" s="8">
        <f t="shared" si="2"/>
        <v>0</v>
      </c>
    </row>
    <row r="11" spans="1:6" ht="15" thickBot="1" x14ac:dyDescent="0.35">
      <c r="A11" s="1" t="s">
        <v>8</v>
      </c>
      <c r="B11" s="9">
        <f>SUM(B8:B10)</f>
        <v>0</v>
      </c>
      <c r="C11" s="9">
        <f t="shared" ref="C11:D11" si="4">SUM(C8:C10)</f>
        <v>0</v>
      </c>
      <c r="D11" s="9">
        <f t="shared" si="4"/>
        <v>0</v>
      </c>
      <c r="E11" s="22">
        <f t="shared" ref="E11" si="5">SUM(E8:E10)</f>
        <v>0</v>
      </c>
      <c r="F11" s="9">
        <f t="shared" ref="F11" si="6">SUM(F8:F10)</f>
        <v>0</v>
      </c>
    </row>
    <row r="12" spans="1:6" ht="15" thickTop="1" x14ac:dyDescent="0.3">
      <c r="A12" s="1"/>
      <c r="B12" s="10"/>
      <c r="C12" s="10"/>
      <c r="D12" s="10"/>
    </row>
    <row r="13" spans="1:6" x14ac:dyDescent="0.3">
      <c r="A13" s="18" t="s">
        <v>34</v>
      </c>
      <c r="B13" s="10"/>
      <c r="C13" s="10"/>
      <c r="D13" s="10"/>
    </row>
    <row r="14" spans="1:6" x14ac:dyDescent="0.3">
      <c r="A14" s="2" t="s">
        <v>4</v>
      </c>
      <c r="B14" s="5" t="s">
        <v>0</v>
      </c>
      <c r="C14" s="5" t="s">
        <v>5</v>
      </c>
      <c r="D14" s="5" t="s">
        <v>3</v>
      </c>
      <c r="E14" s="5" t="s">
        <v>6</v>
      </c>
    </row>
    <row r="15" spans="1:6" x14ac:dyDescent="0.3">
      <c r="A15" s="3">
        <v>0</v>
      </c>
      <c r="B15" s="2"/>
      <c r="C15" s="2"/>
      <c r="D15" s="2"/>
      <c r="E15" s="6">
        <f>B1</f>
        <v>0</v>
      </c>
    </row>
    <row r="16" spans="1:6" x14ac:dyDescent="0.3">
      <c r="A16" s="3">
        <v>1</v>
      </c>
      <c r="B16" s="8">
        <f>D16-C16</f>
        <v>0</v>
      </c>
      <c r="C16" s="7">
        <f>ROUND(E15*$B$2/12,2)</f>
        <v>0</v>
      </c>
      <c r="D16" s="8">
        <f>$B$4</f>
        <v>0</v>
      </c>
      <c r="E16" s="7">
        <f>E15-B16</f>
        <v>0</v>
      </c>
    </row>
    <row r="17" spans="1:5" x14ac:dyDescent="0.3">
      <c r="A17" s="3">
        <v>2</v>
      </c>
      <c r="B17" s="7">
        <f t="shared" ref="B17:B51" si="7">D17-C17</f>
        <v>0</v>
      </c>
      <c r="C17" s="7">
        <f t="shared" ref="C17:C51" si="8">ROUND(E16*$B$2/12,2)</f>
        <v>0</v>
      </c>
      <c r="D17" s="8">
        <f t="shared" ref="D17:D51" si="9">$B$4</f>
        <v>0</v>
      </c>
      <c r="E17" s="7">
        <f t="shared" ref="E17:E51" si="10">E16-B17</f>
        <v>0</v>
      </c>
    </row>
    <row r="18" spans="1:5" x14ac:dyDescent="0.3">
      <c r="A18" s="3">
        <v>3</v>
      </c>
      <c r="B18" s="7">
        <f t="shared" si="7"/>
        <v>0</v>
      </c>
      <c r="C18" s="7">
        <f t="shared" si="8"/>
        <v>0</v>
      </c>
      <c r="D18" s="8">
        <f t="shared" si="9"/>
        <v>0</v>
      </c>
      <c r="E18" s="7">
        <f t="shared" si="10"/>
        <v>0</v>
      </c>
    </row>
    <row r="19" spans="1:5" x14ac:dyDescent="0.3">
      <c r="A19" s="3">
        <v>4</v>
      </c>
      <c r="B19" s="7">
        <f t="shared" si="7"/>
        <v>0</v>
      </c>
      <c r="C19" s="7">
        <f t="shared" si="8"/>
        <v>0</v>
      </c>
      <c r="D19" s="8">
        <f t="shared" si="9"/>
        <v>0</v>
      </c>
      <c r="E19" s="7">
        <f t="shared" si="10"/>
        <v>0</v>
      </c>
    </row>
    <row r="20" spans="1:5" x14ac:dyDescent="0.3">
      <c r="A20" s="3">
        <v>5</v>
      </c>
      <c r="B20" s="7">
        <f t="shared" si="7"/>
        <v>0</v>
      </c>
      <c r="C20" s="7">
        <f t="shared" si="8"/>
        <v>0</v>
      </c>
      <c r="D20" s="8">
        <f t="shared" si="9"/>
        <v>0</v>
      </c>
      <c r="E20" s="7">
        <f t="shared" si="10"/>
        <v>0</v>
      </c>
    </row>
    <row r="21" spans="1:5" x14ac:dyDescent="0.3">
      <c r="A21" s="3">
        <v>6</v>
      </c>
      <c r="B21" s="7">
        <f t="shared" si="7"/>
        <v>0</v>
      </c>
      <c r="C21" s="7">
        <f t="shared" si="8"/>
        <v>0</v>
      </c>
      <c r="D21" s="8">
        <f t="shared" si="9"/>
        <v>0</v>
      </c>
      <c r="E21" s="7">
        <f t="shared" si="10"/>
        <v>0</v>
      </c>
    </row>
    <row r="22" spans="1:5" x14ac:dyDescent="0.3">
      <c r="A22" s="3">
        <v>7</v>
      </c>
      <c r="B22" s="7">
        <f t="shared" si="7"/>
        <v>0</v>
      </c>
      <c r="C22" s="7">
        <f t="shared" si="8"/>
        <v>0</v>
      </c>
      <c r="D22" s="8">
        <f t="shared" si="9"/>
        <v>0</v>
      </c>
      <c r="E22" s="7">
        <f t="shared" si="10"/>
        <v>0</v>
      </c>
    </row>
    <row r="23" spans="1:5" x14ac:dyDescent="0.3">
      <c r="A23" s="3">
        <v>8</v>
      </c>
      <c r="B23" s="7">
        <f t="shared" si="7"/>
        <v>0</v>
      </c>
      <c r="C23" s="7">
        <f t="shared" si="8"/>
        <v>0</v>
      </c>
      <c r="D23" s="8">
        <f t="shared" si="9"/>
        <v>0</v>
      </c>
      <c r="E23" s="7">
        <f t="shared" si="10"/>
        <v>0</v>
      </c>
    </row>
    <row r="24" spans="1:5" x14ac:dyDescent="0.3">
      <c r="A24" s="3">
        <v>9</v>
      </c>
      <c r="B24" s="7">
        <f t="shared" si="7"/>
        <v>0</v>
      </c>
      <c r="C24" s="7">
        <f t="shared" si="8"/>
        <v>0</v>
      </c>
      <c r="D24" s="8">
        <f t="shared" si="9"/>
        <v>0</v>
      </c>
      <c r="E24" s="7">
        <f t="shared" si="10"/>
        <v>0</v>
      </c>
    </row>
    <row r="25" spans="1:5" x14ac:dyDescent="0.3">
      <c r="A25" s="3">
        <v>10</v>
      </c>
      <c r="B25" s="7">
        <f t="shared" si="7"/>
        <v>0</v>
      </c>
      <c r="C25" s="7">
        <f t="shared" si="8"/>
        <v>0</v>
      </c>
      <c r="D25" s="8">
        <f t="shared" si="9"/>
        <v>0</v>
      </c>
      <c r="E25" s="7">
        <f t="shared" si="10"/>
        <v>0</v>
      </c>
    </row>
    <row r="26" spans="1:5" x14ac:dyDescent="0.3">
      <c r="A26" s="3">
        <v>11</v>
      </c>
      <c r="B26" s="7">
        <f t="shared" si="7"/>
        <v>0</v>
      </c>
      <c r="C26" s="7">
        <f t="shared" si="8"/>
        <v>0</v>
      </c>
      <c r="D26" s="8">
        <f t="shared" si="9"/>
        <v>0</v>
      </c>
      <c r="E26" s="7">
        <f t="shared" si="10"/>
        <v>0</v>
      </c>
    </row>
    <row r="27" spans="1:5" x14ac:dyDescent="0.3">
      <c r="A27" s="3">
        <v>12</v>
      </c>
      <c r="B27" s="7">
        <f t="shared" si="7"/>
        <v>0</v>
      </c>
      <c r="C27" s="7">
        <f t="shared" si="8"/>
        <v>0</v>
      </c>
      <c r="D27" s="8">
        <f t="shared" si="9"/>
        <v>0</v>
      </c>
      <c r="E27" s="7">
        <f t="shared" si="10"/>
        <v>0</v>
      </c>
    </row>
    <row r="28" spans="1:5" x14ac:dyDescent="0.3">
      <c r="A28" s="3">
        <v>13</v>
      </c>
      <c r="B28" s="7">
        <f t="shared" si="7"/>
        <v>0</v>
      </c>
      <c r="C28" s="7">
        <f t="shared" si="8"/>
        <v>0</v>
      </c>
      <c r="D28" s="8">
        <f t="shared" si="9"/>
        <v>0</v>
      </c>
      <c r="E28" s="7">
        <f t="shared" si="10"/>
        <v>0</v>
      </c>
    </row>
    <row r="29" spans="1:5" x14ac:dyDescent="0.3">
      <c r="A29" s="3">
        <v>14</v>
      </c>
      <c r="B29" s="7">
        <f t="shared" si="7"/>
        <v>0</v>
      </c>
      <c r="C29" s="7">
        <f t="shared" si="8"/>
        <v>0</v>
      </c>
      <c r="D29" s="8">
        <f t="shared" si="9"/>
        <v>0</v>
      </c>
      <c r="E29" s="7">
        <f t="shared" si="10"/>
        <v>0</v>
      </c>
    </row>
    <row r="30" spans="1:5" x14ac:dyDescent="0.3">
      <c r="A30" s="3">
        <v>15</v>
      </c>
      <c r="B30" s="7">
        <f t="shared" si="7"/>
        <v>0</v>
      </c>
      <c r="C30" s="7">
        <f t="shared" si="8"/>
        <v>0</v>
      </c>
      <c r="D30" s="8">
        <f t="shared" si="9"/>
        <v>0</v>
      </c>
      <c r="E30" s="7">
        <f t="shared" si="10"/>
        <v>0</v>
      </c>
    </row>
    <row r="31" spans="1:5" x14ac:dyDescent="0.3">
      <c r="A31" s="3">
        <v>16</v>
      </c>
      <c r="B31" s="7">
        <f t="shared" si="7"/>
        <v>0</v>
      </c>
      <c r="C31" s="7">
        <f t="shared" si="8"/>
        <v>0</v>
      </c>
      <c r="D31" s="8">
        <f t="shared" si="9"/>
        <v>0</v>
      </c>
      <c r="E31" s="7">
        <f t="shared" si="10"/>
        <v>0</v>
      </c>
    </row>
    <row r="32" spans="1:5" x14ac:dyDescent="0.3">
      <c r="A32" s="3">
        <v>17</v>
      </c>
      <c r="B32" s="7">
        <f t="shared" si="7"/>
        <v>0</v>
      </c>
      <c r="C32" s="7">
        <f t="shared" si="8"/>
        <v>0</v>
      </c>
      <c r="D32" s="8">
        <f t="shared" si="9"/>
        <v>0</v>
      </c>
      <c r="E32" s="7">
        <f t="shared" si="10"/>
        <v>0</v>
      </c>
    </row>
    <row r="33" spans="1:5" x14ac:dyDescent="0.3">
      <c r="A33" s="3">
        <v>18</v>
      </c>
      <c r="B33" s="7">
        <f t="shared" si="7"/>
        <v>0</v>
      </c>
      <c r="C33" s="7">
        <f t="shared" si="8"/>
        <v>0</v>
      </c>
      <c r="D33" s="8">
        <f t="shared" si="9"/>
        <v>0</v>
      </c>
      <c r="E33" s="7">
        <f t="shared" si="10"/>
        <v>0</v>
      </c>
    </row>
    <row r="34" spans="1:5" x14ac:dyDescent="0.3">
      <c r="A34" s="3">
        <v>19</v>
      </c>
      <c r="B34" s="7">
        <f t="shared" si="7"/>
        <v>0</v>
      </c>
      <c r="C34" s="7">
        <f t="shared" si="8"/>
        <v>0</v>
      </c>
      <c r="D34" s="8">
        <f t="shared" si="9"/>
        <v>0</v>
      </c>
      <c r="E34" s="7">
        <f t="shared" si="10"/>
        <v>0</v>
      </c>
    </row>
    <row r="35" spans="1:5" x14ac:dyDescent="0.3">
      <c r="A35" s="3">
        <v>20</v>
      </c>
      <c r="B35" s="7">
        <f t="shared" si="7"/>
        <v>0</v>
      </c>
      <c r="C35" s="7">
        <f t="shared" si="8"/>
        <v>0</v>
      </c>
      <c r="D35" s="8">
        <f t="shared" si="9"/>
        <v>0</v>
      </c>
      <c r="E35" s="7">
        <f t="shared" si="10"/>
        <v>0</v>
      </c>
    </row>
    <row r="36" spans="1:5" x14ac:dyDescent="0.3">
      <c r="A36" s="3">
        <v>21</v>
      </c>
      <c r="B36" s="7">
        <f t="shared" si="7"/>
        <v>0</v>
      </c>
      <c r="C36" s="7">
        <f t="shared" si="8"/>
        <v>0</v>
      </c>
      <c r="D36" s="8">
        <f t="shared" si="9"/>
        <v>0</v>
      </c>
      <c r="E36" s="7">
        <f t="shared" si="10"/>
        <v>0</v>
      </c>
    </row>
    <row r="37" spans="1:5" x14ac:dyDescent="0.3">
      <c r="A37" s="3">
        <v>22</v>
      </c>
      <c r="B37" s="7">
        <f t="shared" si="7"/>
        <v>0</v>
      </c>
      <c r="C37" s="7">
        <f t="shared" si="8"/>
        <v>0</v>
      </c>
      <c r="D37" s="8">
        <f t="shared" si="9"/>
        <v>0</v>
      </c>
      <c r="E37" s="7">
        <f t="shared" si="10"/>
        <v>0</v>
      </c>
    </row>
    <row r="38" spans="1:5" x14ac:dyDescent="0.3">
      <c r="A38" s="3">
        <v>23</v>
      </c>
      <c r="B38" s="7">
        <f t="shared" si="7"/>
        <v>0</v>
      </c>
      <c r="C38" s="7">
        <f t="shared" si="8"/>
        <v>0</v>
      </c>
      <c r="D38" s="8">
        <f t="shared" si="9"/>
        <v>0</v>
      </c>
      <c r="E38" s="7">
        <f t="shared" si="10"/>
        <v>0</v>
      </c>
    </row>
    <row r="39" spans="1:5" x14ac:dyDescent="0.3">
      <c r="A39" s="3">
        <v>24</v>
      </c>
      <c r="B39" s="7">
        <f t="shared" si="7"/>
        <v>0</v>
      </c>
      <c r="C39" s="7">
        <f t="shared" si="8"/>
        <v>0</v>
      </c>
      <c r="D39" s="8">
        <f t="shared" si="9"/>
        <v>0</v>
      </c>
      <c r="E39" s="7">
        <f t="shared" si="10"/>
        <v>0</v>
      </c>
    </row>
    <row r="40" spans="1:5" x14ac:dyDescent="0.3">
      <c r="A40" s="3">
        <v>25</v>
      </c>
      <c r="B40" s="7">
        <f t="shared" si="7"/>
        <v>0</v>
      </c>
      <c r="C40" s="7">
        <f t="shared" si="8"/>
        <v>0</v>
      </c>
      <c r="D40" s="8">
        <f t="shared" si="9"/>
        <v>0</v>
      </c>
      <c r="E40" s="7">
        <f t="shared" si="10"/>
        <v>0</v>
      </c>
    </row>
    <row r="41" spans="1:5" x14ac:dyDescent="0.3">
      <c r="A41" s="3">
        <v>26</v>
      </c>
      <c r="B41" s="7">
        <f t="shared" si="7"/>
        <v>0</v>
      </c>
      <c r="C41" s="7">
        <f t="shared" si="8"/>
        <v>0</v>
      </c>
      <c r="D41" s="8">
        <f t="shared" si="9"/>
        <v>0</v>
      </c>
      <c r="E41" s="7">
        <f t="shared" si="10"/>
        <v>0</v>
      </c>
    </row>
    <row r="42" spans="1:5" x14ac:dyDescent="0.3">
      <c r="A42" s="3">
        <v>27</v>
      </c>
      <c r="B42" s="7">
        <f t="shared" si="7"/>
        <v>0</v>
      </c>
      <c r="C42" s="7">
        <f t="shared" si="8"/>
        <v>0</v>
      </c>
      <c r="D42" s="8">
        <f t="shared" si="9"/>
        <v>0</v>
      </c>
      <c r="E42" s="7">
        <f t="shared" si="10"/>
        <v>0</v>
      </c>
    </row>
    <row r="43" spans="1:5" x14ac:dyDescent="0.3">
      <c r="A43" s="3">
        <v>28</v>
      </c>
      <c r="B43" s="7">
        <f t="shared" si="7"/>
        <v>0</v>
      </c>
      <c r="C43" s="7">
        <f t="shared" si="8"/>
        <v>0</v>
      </c>
      <c r="D43" s="8">
        <f t="shared" si="9"/>
        <v>0</v>
      </c>
      <c r="E43" s="7">
        <f t="shared" si="10"/>
        <v>0</v>
      </c>
    </row>
    <row r="44" spans="1:5" x14ac:dyDescent="0.3">
      <c r="A44" s="3">
        <v>29</v>
      </c>
      <c r="B44" s="7">
        <f t="shared" si="7"/>
        <v>0</v>
      </c>
      <c r="C44" s="7">
        <f t="shared" si="8"/>
        <v>0</v>
      </c>
      <c r="D44" s="8">
        <f t="shared" si="9"/>
        <v>0</v>
      </c>
      <c r="E44" s="7">
        <f t="shared" si="10"/>
        <v>0</v>
      </c>
    </row>
    <row r="45" spans="1:5" x14ac:dyDescent="0.3">
      <c r="A45" s="3">
        <v>30</v>
      </c>
      <c r="B45" s="7">
        <f t="shared" si="7"/>
        <v>0</v>
      </c>
      <c r="C45" s="7">
        <f t="shared" si="8"/>
        <v>0</v>
      </c>
      <c r="D45" s="8">
        <f t="shared" si="9"/>
        <v>0</v>
      </c>
      <c r="E45" s="7">
        <f t="shared" si="10"/>
        <v>0</v>
      </c>
    </row>
    <row r="46" spans="1:5" x14ac:dyDescent="0.3">
      <c r="A46" s="3">
        <v>31</v>
      </c>
      <c r="B46" s="7">
        <f t="shared" si="7"/>
        <v>0</v>
      </c>
      <c r="C46" s="7">
        <f t="shared" si="8"/>
        <v>0</v>
      </c>
      <c r="D46" s="8">
        <f t="shared" si="9"/>
        <v>0</v>
      </c>
      <c r="E46" s="7">
        <f t="shared" si="10"/>
        <v>0</v>
      </c>
    </row>
    <row r="47" spans="1:5" x14ac:dyDescent="0.3">
      <c r="A47" s="3">
        <v>32</v>
      </c>
      <c r="B47" s="7">
        <f t="shared" si="7"/>
        <v>0</v>
      </c>
      <c r="C47" s="7">
        <f t="shared" si="8"/>
        <v>0</v>
      </c>
      <c r="D47" s="8">
        <f t="shared" si="9"/>
        <v>0</v>
      </c>
      <c r="E47" s="7">
        <f t="shared" si="10"/>
        <v>0</v>
      </c>
    </row>
    <row r="48" spans="1:5" x14ac:dyDescent="0.3">
      <c r="A48" s="3">
        <v>33</v>
      </c>
      <c r="B48" s="7">
        <f t="shared" si="7"/>
        <v>0</v>
      </c>
      <c r="C48" s="7">
        <f t="shared" si="8"/>
        <v>0</v>
      </c>
      <c r="D48" s="8">
        <f t="shared" si="9"/>
        <v>0</v>
      </c>
      <c r="E48" s="7">
        <f t="shared" si="10"/>
        <v>0</v>
      </c>
    </row>
    <row r="49" spans="1:5" x14ac:dyDescent="0.3">
      <c r="A49" s="3">
        <v>34</v>
      </c>
      <c r="B49" s="7">
        <f t="shared" si="7"/>
        <v>0</v>
      </c>
      <c r="C49" s="7">
        <f t="shared" si="8"/>
        <v>0</v>
      </c>
      <c r="D49" s="8">
        <f t="shared" si="9"/>
        <v>0</v>
      </c>
      <c r="E49" s="7">
        <f t="shared" si="10"/>
        <v>0</v>
      </c>
    </row>
    <row r="50" spans="1:5" x14ac:dyDescent="0.3">
      <c r="A50" s="3">
        <v>35</v>
      </c>
      <c r="B50" s="7">
        <f t="shared" si="7"/>
        <v>0</v>
      </c>
      <c r="C50" s="7">
        <f t="shared" si="8"/>
        <v>0</v>
      </c>
      <c r="D50" s="8">
        <f t="shared" si="9"/>
        <v>0</v>
      </c>
      <c r="E50" s="7">
        <f t="shared" si="10"/>
        <v>0</v>
      </c>
    </row>
    <row r="51" spans="1:5" x14ac:dyDescent="0.3">
      <c r="A51" s="3">
        <v>36</v>
      </c>
      <c r="B51" s="7">
        <f t="shared" si="7"/>
        <v>0</v>
      </c>
      <c r="C51" s="7">
        <f t="shared" si="8"/>
        <v>0</v>
      </c>
      <c r="D51" s="8">
        <f t="shared" si="9"/>
        <v>0</v>
      </c>
      <c r="E51" s="7">
        <f t="shared" si="10"/>
        <v>0</v>
      </c>
    </row>
  </sheetData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C31B-BD83-4DB8-9105-35FE6652117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</vt:lpstr>
      <vt:lpstr>Operating Lease </vt:lpstr>
      <vt:lpstr>Finance Lease</vt:lpstr>
      <vt:lpstr>Outright Purchase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Sebaku</dc:creator>
  <cp:lastModifiedBy>Martha Rakhatoe</cp:lastModifiedBy>
  <cp:lastPrinted>2023-11-03T10:10:23Z</cp:lastPrinted>
  <dcterms:created xsi:type="dcterms:W3CDTF">2015-06-05T18:17:20Z</dcterms:created>
  <dcterms:modified xsi:type="dcterms:W3CDTF">2023-11-17T11:55:11Z</dcterms:modified>
</cp:coreProperties>
</file>